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mc:AlternateContent xmlns:mc="http://schemas.openxmlformats.org/markup-compatibility/2006">
    <mc:Choice Requires="x15">
      <x15ac:absPath xmlns:x15ac="http://schemas.microsoft.com/office/spreadsheetml/2010/11/ac" url="R:\Commems &amp; War Graves\Anzac Cen &amp; Comms\Comms &amp; Support\Common\WST\Teresa\"/>
    </mc:Choice>
  </mc:AlternateContent>
  <xr:revisionPtr revIDLastSave="0" documentId="8_{3C62E1F6-7D49-4D0B-8D6C-18FE9AA85890}" xr6:coauthVersionLast="47" xr6:coauthVersionMax="47" xr10:uidLastSave="{00000000-0000-0000-0000-000000000000}"/>
  <bookViews>
    <workbookView xWindow="33720" yWindow="-120" windowWidth="29040" windowHeight="15840" tabRatio="729" firstSheet="2" activeTab="2"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Received'!$A$81</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Process'!$A$58</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Process'!$A$57</definedName>
    <definedName name="Unallocated_claims">'Claims Received'!$A$47</definedName>
    <definedName name="Unallocated_claims_FYTD">'Claims Received'!$A$47</definedName>
  </definedNames>
  <calcPr calcId="191028"/>
  <customWorkbookViews>
    <customWorkbookView name="Aslam, Farheen - Personal View" guid="{5AF62DFA-40D1-418A-9D9C-A86EBE4C67D7}" mergeInterval="0" personalView="1" maximized="1" xWindow="-9" yWindow="-9" windowWidth="2578" windowHeight="1408" tabRatio="932" activeSheetId="5" showComments="commIndAndComment"/>
    <customWorkbookView name="Chen, Shuelin - Personal View" guid="{D4A34A1E-88EA-4D20-B2D2-32028AA61AC6}" mergeInterval="0" personalView="1" maximized="1" xWindow="-2891" yWindow="-11" windowWidth="2902" windowHeight="1582" tabRatio="870" activeSheetId="7"/>
    <customWorkbookView name="Dimitriou, Con - Personal View" guid="{D5245A09-437E-4DDF-BE5D-8525B08915E3}" mergeInterval="0" personalView="1" maximized="1" xWindow="-13" yWindow="-13" windowWidth="2762" windowHeight="1770" tabRatio="932" activeSheetId="3"/>
    <customWorkbookView name="Walton, Alex - Personal View" guid="{46877CD0-5E93-4DEC-A6AE-C580516D7FE1}" mergeInterval="0" personalView="1" maximized="1" xWindow="-8" yWindow="-8" windowWidth="1936" windowHeight="1056" tabRatio="932" activeSheetId="5"/>
    <customWorkbookView name="Davis, Jason - Personal View" guid="{4B44097A-F0F9-4134-B1E9-4AC3B7353331}" mergeInterval="0" personalView="1" maximized="1" xWindow="-1928" yWindow="10" windowWidth="1936" windowHeight="1056" tabRatio="870"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18" l="1"/>
  <c r="Q62" i="18"/>
  <c r="Q61" i="18"/>
  <c r="Q60" i="18"/>
  <c r="B72" i="15"/>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P29" i="18"/>
  <c r="Q29" i="18"/>
  <c r="Q28" i="18"/>
  <c r="Q27" i="18"/>
  <c r="Q26" i="18"/>
  <c r="Q25" i="18"/>
  <c r="Q24" i="18"/>
  <c r="O29" i="18"/>
  <c r="N29" i="18"/>
  <c r="M29" i="18"/>
  <c r="L29" i="18"/>
  <c r="K29" i="18"/>
  <c r="J29" i="18"/>
  <c r="I29" i="18"/>
  <c r="H29" i="18"/>
  <c r="G29" i="18"/>
  <c r="F29"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F83" i="15"/>
  <c r="F86" i="15"/>
  <c r="F90" i="15"/>
  <c r="E83" i="15"/>
  <c r="E86" i="15"/>
  <c r="E90"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2" i="15"/>
  <c r="E35" i="15"/>
  <c r="E39" i="15"/>
  <c r="D32" i="15"/>
  <c r="D35" i="15"/>
  <c r="D39"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Q36" i="14"/>
  <c r="Q39" i="14"/>
  <c r="Q43"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Q55" i="14"/>
  <c r="Q83" i="15"/>
  <c r="Q86" i="15"/>
  <c r="Q90" i="15"/>
  <c r="F85" i="17"/>
  <c r="E85" i="17"/>
  <c r="F84" i="17"/>
  <c r="E84" i="17"/>
  <c r="F83" i="17"/>
  <c r="E83" i="17"/>
  <c r="F82" i="17"/>
  <c r="E82" i="17"/>
  <c r="F81" i="17"/>
  <c r="E81" i="17"/>
  <c r="F80" i="17"/>
  <c r="E80" i="17"/>
  <c r="F79" i="17"/>
  <c r="E79" i="17"/>
  <c r="F78" i="17"/>
  <c r="E78" i="17"/>
  <c r="F77" i="17"/>
  <c r="E77" i="17"/>
  <c r="F76" i="17"/>
  <c r="E76" i="17"/>
  <c r="F75" i="17"/>
  <c r="E75" i="17"/>
  <c r="F74" i="17"/>
  <c r="E74" i="17"/>
  <c r="T70" i="17"/>
  <c r="T69" i="17"/>
  <c r="T68" i="17"/>
  <c r="T67" i="17"/>
  <c r="T66" i="17"/>
  <c r="T65" i="17"/>
  <c r="T64" i="17"/>
  <c r="T63" i="17"/>
  <c r="T62" i="17"/>
  <c r="T61" i="17"/>
  <c r="U56" i="17"/>
  <c r="H94" i="14"/>
  <c r="G94" i="14"/>
  <c r="F94" i="14"/>
  <c r="E94" i="14"/>
  <c r="D94" i="14"/>
  <c r="C94" i="14"/>
  <c r="B94" i="14"/>
  <c r="H78" i="14"/>
  <c r="G78" i="14"/>
  <c r="F78" i="14"/>
  <c r="E78" i="14"/>
  <c r="D78" i="14"/>
  <c r="C78" i="14"/>
  <c r="B78"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D83" i="15"/>
  <c r="D86" i="15"/>
  <c r="D90" i="15"/>
  <c r="C83" i="15"/>
  <c r="C86" i="15"/>
  <c r="C90" i="15"/>
  <c r="B83" i="15"/>
  <c r="B86" i="15"/>
  <c r="B90" i="15"/>
  <c r="H72" i="15"/>
  <c r="G72" i="15"/>
  <c r="F72" i="15"/>
  <c r="E72" i="15"/>
  <c r="D72" i="15"/>
  <c r="C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7"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<sst xmlns="http://schemas.openxmlformats.org/spreadsheetml/2006/main" count="629" uniqueCount="219">
  <si>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</si>
  <si>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</si>
  <si>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</si>
  <si>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</si>
  <si>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</si>
  <si>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</si>
  <si>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</si>
  <si>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</si>
  <si>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</si>
  <si>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</si>
  <si>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</si>
  <si>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</si>
  <si>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</si>
  <si>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</si>
  <si>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</si>
  <si>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</si>
  <si>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</si>
  <si>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</si>
  <si>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</si>
  <si>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</si>
  <si>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</si>
  <si>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</si>
  <si>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</si>
  <si>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</si>
  <si>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</si>
  <si>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</si>
  <si>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</si>
  <si>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</si>
  <si>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</si>
  <si>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</si>
  <si>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</si>
  <si>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</si>
  <si>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</si>
  <si>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</si>
  <si>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</si>
  <si>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</si>
  <si>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</si>
  <si>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2023-2024</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</si>
  <si>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</si>
  <si>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</si>
  <si>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</si>
  <si>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</si>
  <si>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</si>
  <si>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</si>
  <si>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</si>
  <si>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</si>
  <si>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</si>
  <si>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</si>
  <si>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</si>
  <si>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</si>
  <si>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</si>
  <si>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</si>
  <si>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</si>
  <si>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</si>
  <si>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</si>
  <si>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</si>
  <si>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</si>
  <si>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Initial Liability</t>
  </si>
  <si>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</si>
  <si>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t>As at 30 June 2025​</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</si>
  <si>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</si>
  <si>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</si>
  <si>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</si>
  <si>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</si>
  <si>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</si>
  <si>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</si>
  <si>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</si>
  <si>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</si>
  <si>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</si>
  <si>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</si>
  <si>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</si>
  <si>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</si>
  <si>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</si>
  <si>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</si>
  <si>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</si>
  <si>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</si>
  <si>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</si>
  <si>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</si>
  <si>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</si>
  <si>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</si>
  <si>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</si>
  <si>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t>As at 30 June 2024</t>
  </si>
  <si>
    <r>
      <t>MRCA Permanent Impairment</t>
    </r>
    <r>
      <rPr>
        <sz val="11"/>
        <color rgb="FF808080"/>
        <rFont val="Calibri"/>
        <family val="2"/>
      </rPr>
      <t>​</t>
    </r>
  </si>
  <si>
    <r>
      <t>DRCA Permanent Impairment</t>
    </r>
    <r>
      <rPr>
        <sz val="11"/>
        <color rgb="FF808080"/>
        <rFont val="Calibri"/>
        <family val="2"/>
      </rPr>
      <t>​</t>
    </r>
  </si>
  <si>
    <t>3. Represents number of unallocated claims at the end of the month in each age bracket.</t>
  </si>
  <si>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</si>
  <si>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</si>
  <si>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</si>
  <si>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</si>
  <si>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</si>
  <si>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</si>
  <si>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</si>
  <si>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</si>
  <si>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</si>
  <si>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</si>
  <si>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VEA War Widow​</t>
  </si>
  <si>
    <t>MRCA/DRCA Death Compensation​</t>
  </si>
  <si>
    <r>
      <t xml:space="preserve">Age distribution of claims being processed 
</t>
    </r>
    <r>
      <rPr>
        <sz val="11"/>
        <rFont val="Calibri"/>
        <family val="2"/>
      </rPr>
      <t>(calendar days)</t>
    </r>
    <r>
      <rPr>
        <vertAlign val="superscript"/>
        <sz val="11"/>
        <rFont val="Calibri"/>
        <family val="2"/>
      </rPr>
      <t>1</t>
    </r>
  </si>
  <si>
    <t>0-100​</t>
  </si>
  <si>
    <t>101-200​</t>
  </si>
  <si>
    <t>201-300​</t>
  </si>
  <si>
    <t>301-400​</t>
  </si>
  <si>
    <t>401-600​</t>
  </si>
  <si>
    <t>601-800​</t>
  </si>
  <si>
    <t>800+​</t>
  </si>
  <si>
    <t>Total Compensation claims​</t>
  </si>
  <si>
    <t>1. Represents number of claims being processed at the end of the month in each age bracket.</t>
  </si>
  <si>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</si>
  <si>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</si>
  <si>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r>
      <t>Claims on hand</t>
    </r>
    <r>
      <rPr>
        <sz val="11"/>
        <rFont val="Calibri"/>
        <family val="2"/>
      </rPr>
      <t xml:space="preserve">​ </t>
    </r>
    <r>
      <rPr>
        <vertAlign val="superscript"/>
        <sz val="11"/>
        <rFont val="Calibri"/>
        <family val="2"/>
      </rPr>
      <t>3</t>
    </r>
  </si>
  <si>
    <t>DRCA Initial Liability​</t>
  </si>
  <si>
    <t>MRCA Initial Liability​</t>
  </si>
  <si>
    <t>VEA Compensation Payment​</t>
  </si>
  <si>
    <t>3. Includes unallocated claims and claims being processed.</t>
  </si>
  <si>
    <r>
      <t xml:space="preserve">Age distribution of  claims on hand​ 
</t>
    </r>
    <r>
      <rPr>
        <sz val="11"/>
        <rFont val="Calibri"/>
        <family val="2"/>
      </rPr>
      <t>(calendar days)</t>
    </r>
    <r>
      <rPr>
        <vertAlign val="superscript"/>
        <sz val="11"/>
        <rFont val="Calibri"/>
        <family val="2"/>
      </rPr>
      <t>4</t>
    </r>
  </si>
  <si>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</si>
  <si>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</si>
  <si>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</si>
  <si>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t>Average Days on Hand Profile - June 2022 to June 2025</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</si>
  <si>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</si>
  <si>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</si>
  <si>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</si>
  <si>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</si>
  <si>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</si>
  <si>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</si>
  <si>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</si>
  <si>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</si>
  <si>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</si>
  <si>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</si>
  <si>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</si>
  <si>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</si>
  <si>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</si>
  <si>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</si>
  <si>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</si>
  <si>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DETERMINATIONS</t>
  </si>
  <si>
    <r>
      <t>Age distribution of Determinations</t>
    </r>
    <r>
      <rPr>
        <sz val="14"/>
        <color rgb="FFFF0000"/>
        <rFont val="Calibri"/>
        <family val="2"/>
        <scheme val="minor"/>
      </rPr>
      <t xml:space="preserve"> </t>
    </r>
    <r>
      <rPr>
        <sz val="14"/>
        <rFont val="Calibri"/>
        <family val="2"/>
        <scheme val="minor"/>
      </rPr>
      <t xml:space="preserve">(June 2025) </t>
    </r>
    <r>
      <rPr>
        <sz val="14"/>
        <color theme="1"/>
        <rFont val="Calibri"/>
        <family val="2"/>
        <scheme val="minor"/>
      </rPr>
      <t>- MRCA Initial Liability and DRCA Initial Liability</t>
    </r>
  </si>
  <si>
    <r>
      <t xml:space="preserve">Claim Determinations </t>
    </r>
    <r>
      <rPr>
        <sz val="11"/>
        <rFont val="Calibri"/>
        <family val="2"/>
      </rPr>
      <t>​</t>
    </r>
  </si>
  <si>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</si>
  <si>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</si>
  <si>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</si>
  <si>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</si>
  <si>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</si>
  <si>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</si>
  <si>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</si>
  <si>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r>
      <t>Compensation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</si>
  <si>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</si>
  <si>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</si>
  <si>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r>
      <t xml:space="preserve">Age distribution of determinations 
</t>
    </r>
    <r>
      <rPr>
        <sz val="11"/>
        <rFont val="Calibri"/>
        <family val="2"/>
      </rPr>
      <t>(calendar days)</t>
    </r>
    <r>
      <rPr>
        <b/>
        <vertAlign val="superscript"/>
        <sz val="11"/>
        <rFont val="Calibri"/>
        <family val="2"/>
      </rPr>
      <t>3</t>
    </r>
  </si>
  <si>
    <t>3. Represents number of claims determined in month in each age bracket.</t>
  </si>
  <si>
    <r>
      <t xml:space="preserve">Age distribution of determinations 
</t>
    </r>
    <r>
      <rPr>
        <sz val="11"/>
        <rFont val="Calibri"/>
        <family val="2"/>
      </rPr>
      <t>(calendar days)</t>
    </r>
    <r>
      <rPr>
        <vertAlign val="superscript"/>
        <sz val="11"/>
        <rFont val="Calibri"/>
        <family val="2"/>
      </rPr>
      <t>4</t>
    </r>
  </si>
  <si>
    <t>4. Represents number of claims determined in month in each age bracket.</t>
  </si>
  <si>
    <t>TIME TAKEN</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</si>
  <si>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</si>
  <si>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t>Permanent Impairment</t>
  </si>
  <si>
    <t>Incapacity</t>
  </si>
  <si>
    <t>1. Time taken to allocate includes time taken to register</t>
  </si>
  <si>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</si>
  <si>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</si>
  <si>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t>Target</t>
  </si>
  <si>
    <t>MRCA Incapacity</t>
  </si>
  <si>
    <t>DRCA Incapacity</t>
  </si>
  <si>
    <t>Incapacity - Combined</t>
  </si>
  <si>
    <t xml:space="preserve">2. Time is measured from date of receipt to date of determination. The overall time taken to process includes periods external to the DVA process, e.g. time taken to obtain medical information from a treating GP or specialist. </t>
  </si>
  <si>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t>
    </r>
    <r>
      <rPr>
        <b/>
        <u/>
        <sz val="11"/>
        <rFont val="Calibri"/>
        <family val="2"/>
        <scheme val="minor"/>
      </rPr>
      <t>median</t>
    </r>
    <r>
      <rPr>
        <sz val="11"/>
        <rFont val="Calibri"/>
        <family val="2"/>
        <scheme val="minor"/>
      </rPr>
      <t xml:space="preserve"> time in calendar days)</t>
    </r>
  </si>
  <si>
    <t>Claim type</t>
  </si>
  <si>
    <t>Measure</t>
  </si>
  <si>
    <t>2023 calendar year
Received and Determined</t>
  </si>
  <si>
    <t>2024 calendar year
Received and Determined</t>
  </si>
  <si>
    <t>Difference 2023 - 2024 Calendar years</t>
  </si>
  <si>
    <t>% Difference</t>
  </si>
  <si>
    <t xml:space="preserve">Last 12 months 
Received and Determined </t>
  </si>
  <si>
    <t>Claims determined</t>
  </si>
  <si>
    <t>Avg time to allocate (days)</t>
  </si>
  <si>
    <t>Average TTTP (days)</t>
  </si>
  <si>
    <t>Median TTTP (days)</t>
  </si>
  <si>
    <t>DRCA IL</t>
  </si>
  <si>
    <t>VEA Disability Compensation Payment</t>
  </si>
  <si>
    <t>1 Apr 23 - 31 Mar 24</t>
  </si>
  <si>
    <t>1 May 23 - 30 Apr 24</t>
  </si>
  <si>
    <t>1 June 23 - 31 May 24</t>
  </si>
  <si>
    <t>1 July 23 - 30 June 24</t>
  </si>
  <si>
    <t>1 Aug 23 - 
31 Jul 24</t>
  </si>
  <si>
    <t>1 Sep 23 - 31 Aug 24</t>
  </si>
  <si>
    <t>1 Oct 23 - 30 Sept 24</t>
  </si>
  <si>
    <t>1 Nov 23 - 31 Oct 24</t>
  </si>
  <si>
    <t>1 Dec 23 - 
30 Nov 24</t>
  </si>
  <si>
    <t>1 Jan 24 - 
31 Dec 24</t>
  </si>
  <si>
    <t>1 Feb 24 - 
31 Jan 25</t>
  </si>
  <si>
    <t>1 Mar 24 - 
28 Feb 25</t>
  </si>
  <si>
    <t>1 Apr 24 - 
31 Mar 25</t>
  </si>
  <si>
    <t>1 May 24 - 
30 Apr 25</t>
  </si>
  <si>
    <t>1 Jun 24 - 
31 May 25</t>
  </si>
  <si>
    <t>1 Jul 24 - 
30 Jun 25</t>
  </si>
  <si>
    <r>
      <t xml:space="preserve">MRCA IL </t>
    </r>
    <r>
      <rPr>
        <b/>
        <sz val="11"/>
        <color theme="1"/>
        <rFont val="Calibri"/>
        <family val="2"/>
        <scheme val="minor"/>
      </rPr>
      <t>Average</t>
    </r>
    <r>
      <rPr>
        <sz val="11"/>
        <color theme="1"/>
        <rFont val="Calibri"/>
        <family val="2"/>
        <scheme val="minor"/>
      </rPr>
      <t xml:space="preserve"> TTTP Received &amp; Determined in last 12 months</t>
    </r>
  </si>
  <si>
    <r>
      <t xml:space="preserve">MRCA IL </t>
    </r>
    <r>
      <rPr>
        <b/>
        <sz val="11"/>
        <color theme="1"/>
        <rFont val="Calibri"/>
        <family val="2"/>
        <scheme val="minor"/>
      </rPr>
      <t>Median</t>
    </r>
    <r>
      <rPr>
        <sz val="11"/>
        <color theme="1"/>
        <rFont val="Calibri"/>
        <family val="2"/>
        <scheme val="minor"/>
      </rPr>
      <t xml:space="preserve"> TTTP Received &amp; Determined in last 12 months</t>
    </r>
  </si>
  <si>
    <t>DRCA IL Average TTTP Received &amp; Determined in last 12 months</t>
  </si>
  <si>
    <t>DRCA IL Median TTTP Received &amp; Determined in last 12 months</t>
  </si>
  <si>
    <t>VEA IL Average TTTP Received &amp; Determined in last 12 months</t>
  </si>
  <si>
    <t>VEA IL Median TTTP Received &amp; Determined in last 12 months</t>
  </si>
  <si>
    <t>CONDITIONS</t>
  </si>
  <si>
    <t>Current FYTD</t>
  </si>
  <si>
    <t>Total Conditions</t>
  </si>
  <si>
    <t>% of total on hand</t>
  </si>
  <si>
    <t>Total Initial Liability Conditions</t>
  </si>
  <si>
    <r>
      <t xml:space="preserve">Conditions Determined </t>
    </r>
    <r>
      <rPr>
        <b/>
        <vertAlign val="superscript"/>
        <sz val="11"/>
        <rFont val="Calibri"/>
        <family val="2"/>
        <scheme val="minor"/>
      </rPr>
      <t>1</t>
    </r>
  </si>
  <si>
    <t xml:space="preserve">DRCA Initial Liability </t>
  </si>
  <si>
    <t>Total Condition determined</t>
  </si>
  <si>
    <t>1.  While a claim can be lodged with one or more conditions, each condition is determined separately.</t>
  </si>
  <si>
    <t>ACCEPTANCE RATES</t>
  </si>
  <si>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</si>
  <si>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</si>
  <si>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</si>
  <si>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</si>
  <si>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</si>
  <si>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</si>
  <si>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Time taken to allocate</t>
  </si>
  <si>
    <t>Unallocated Claims</t>
  </si>
  <si>
    <t>As at 30 June 2025</t>
  </si>
  <si>
    <t>Age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</si>
</sst>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0.0%"/>
    <numFmt numFmtId="166" formatCode="#,##0_ ;\-#,##0\ "/>
    <numFmt numFmtId="167" formatCode="0.0"/>
  </numFmts>
  <fonts count="45"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
      <b/>
      <u/>
      <sz val="11"/>
      <name val="Calibri"/>
      <family val="2"/>
      <scheme val="minor"/>
    </font>
    <font>
      <b/>
      <sz val="10"/>
      <color theme="0" tint="-4.9989318521683403E-2"/>
      <name val="Calibri"/>
      <family val="2"/>
      <scheme val="minor"/>
    </font>
    <font>
      <b/>
      <sz val="10"/>
      <color theme="0" tint="-4.9989318521683403E-2"/>
      <name val="Calibri"/>
      <family val="2"/>
    </font>
    <font>
      <sz val="10"/>
      <color theme="1"/>
      <name val="Calibri"/>
      <family val="2"/>
    </font>
    <font>
      <b/>
      <sz val="11"/>
      <color rgb="FFFF0000"/>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rgb="FF336699"/>
        <bgColor indexed="64"/>
      </patternFill>
    </fill>
    <fill>
      <patternFill patternType="solid">
        <fgColor theme="3" tint="0.79998168889431442"/>
        <bgColor indexed="64"/>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
      <left/>
      <right/>
      <top style="thin">
        <color theme="2" tint="-9.9948118533890809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69">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5"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28"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29"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29" xfId="0" applyFont="1" applyFill="1" applyBorder="1" applyAlignment="1" applyProtection="1">
      <alignment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5"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19" xfId="0" applyFont="1" applyBorder="1" applyAlignment="1" applyProtection="1">
      <alignment horizontal="center"/>
      <protection hidden="1"/>
    </xf>
    <xf numFmtId="3" fontId="9" fillId="0" borderId="19"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19"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6"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8"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1"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19"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4"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5"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3"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7" xfId="0" applyFont="1" applyBorder="1" applyAlignment="1" applyProtection="1">
      <alignment vertical="center"/>
      <protection hidden="1"/>
    </xf>
    <xf numFmtId="3" fontId="9" fillId="5" borderId="17" xfId="0" applyNumberFormat="1" applyFont="1" applyFill="1" applyBorder="1" applyAlignment="1" applyProtection="1">
      <alignment horizontal="center" vertical="center"/>
      <protection hidden="1"/>
    </xf>
    <xf numFmtId="3" fontId="9" fillId="0" borderId="17" xfId="0" applyNumberFormat="1" applyFont="1" applyBorder="1" applyAlignment="1" applyProtection="1">
      <alignment horizontal="center" vertical="center"/>
      <protection hidden="1"/>
    </xf>
    <xf numFmtId="165" fontId="9" fillId="5" borderId="17" xfId="2" applyNumberFormat="1" applyFont="1" applyFill="1" applyBorder="1" applyAlignment="1" applyProtection="1">
      <alignment horizontal="center" vertical="center"/>
      <protection hidden="1"/>
    </xf>
    <xf numFmtId="165" fontId="12" fillId="3" borderId="17"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4"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0"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3"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7"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5"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19"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7"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3" fontId="9" fillId="0" borderId="19" xfId="0" applyNumberFormat="1" applyFont="1" applyBorder="1" applyAlignment="1" applyProtection="1">
      <alignment horizontal="center"/>
      <protection hidden="1"/>
    </xf>
    <xf numFmtId="0" fontId="25" fillId="3" borderId="21" xfId="0" applyFont="1" applyFill="1" applyBorder="1" applyAlignment="1" applyProtection="1">
      <alignment horizontal="left" vertical="center" wrapText="1"/>
      <protection hidden="1"/>
    </xf>
    <xf numFmtId="3" fontId="12" fillId="3" borderId="26"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7"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4" fillId="0" borderId="0" xfId="0" applyFont="1" applyProtection="1">
      <protection hidden="1"/>
    </xf>
    <xf numFmtId="15" fontId="9" fillId="0" borderId="0" xfId="0" applyNumberFormat="1" applyFont="1" applyAlignment="1" applyProtection="1">
      <alignment horizontal="right"/>
      <protection hidden="1"/>
    </xf>
    <xf numFmtId="0" fontId="0" fillId="0" borderId="0" xfId="0" applyAlignment="1">
      <alignment horizontal="center"/>
    </xf>
    <xf numFmtId="17" fontId="0" fillId="0" borderId="0" xfId="0" applyNumberFormat="1"/>
    <xf numFmtId="10" fontId="0" fillId="0" borderId="0" xfId="0" applyNumberFormat="1"/>
    <xf numFmtId="0" fontId="12" fillId="3" borderId="35" xfId="0" applyFont="1" applyFill="1" applyBorder="1" applyAlignment="1" applyProtection="1">
      <alignment horizontal="center" vertical="center"/>
      <protection hidden="1"/>
    </xf>
    <xf numFmtId="0" fontId="12" fillId="3" borderId="35"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7" fontId="9" fillId="0" borderId="1" xfId="0" applyNumberFormat="1" applyFont="1" applyBorder="1" applyAlignment="1" applyProtection="1">
      <alignment horizontal="center" vertical="center"/>
      <protection hidden="1"/>
    </xf>
    <xf numFmtId="17" fontId="12" fillId="3" borderId="38" xfId="0" applyNumberFormat="1" applyFont="1" applyFill="1" applyBorder="1" applyAlignment="1" applyProtection="1">
      <alignment horizontal="left" vertical="center"/>
      <protection hidden="1"/>
    </xf>
    <xf numFmtId="3" fontId="25" fillId="3" borderId="39" xfId="0" applyNumberFormat="1" applyFont="1" applyFill="1" applyBorder="1" applyAlignment="1" applyProtection="1">
      <alignment horizontal="center" vertical="center" wrapText="1"/>
      <protection hidden="1"/>
    </xf>
    <xf numFmtId="3" fontId="25" fillId="3" borderId="40"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17" fontId="12" fillId="3" borderId="38" xfId="0" applyNumberFormat="1" applyFont="1" applyFill="1" applyBorder="1" applyAlignment="1" applyProtection="1">
      <alignment horizontal="center" vertical="center"/>
      <protection hidden="1"/>
    </xf>
    <xf numFmtId="10" fontId="0" fillId="0" borderId="0" xfId="0" applyNumberFormat="1" applyAlignment="1">
      <alignment horizontal="center"/>
    </xf>
    <xf numFmtId="3" fontId="0" fillId="0" borderId="0" xfId="0" applyNumberFormat="1" applyProtection="1">
      <protection hidden="1"/>
    </xf>
    <xf numFmtId="0" fontId="26" fillId="0" borderId="0" xfId="0" applyFont="1" applyAlignment="1" applyProtection="1">
      <alignment horizontal="center" vertical="center" wrapText="1"/>
      <protection hidden="1"/>
    </xf>
    <xf numFmtId="17" fontId="12" fillId="3" borderId="37" xfId="0" applyNumberFormat="1" applyFont="1" applyFill="1" applyBorder="1" applyAlignment="1" applyProtection="1">
      <alignment horizontal="center" vertical="center"/>
      <protection hidden="1"/>
    </xf>
    <xf numFmtId="17" fontId="12" fillId="3" borderId="37" xfId="0" applyNumberFormat="1" applyFont="1" applyFill="1" applyBorder="1" applyAlignment="1" applyProtection="1">
      <alignment horizontal="left" vertical="center"/>
      <protection hidden="1"/>
    </xf>
    <xf numFmtId="0" fontId="6" fillId="3" borderId="2" xfId="0" applyFont="1" applyFill="1" applyBorder="1" applyAlignment="1" applyProtection="1">
      <alignment horizontal="center" vertical="center"/>
      <protection hidden="1"/>
    </xf>
    <xf numFmtId="1" fontId="12" fillId="3" borderId="2"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165" fontId="12" fillId="3" borderId="2" xfId="0" applyNumberFormat="1" applyFont="1" applyFill="1" applyBorder="1" applyAlignment="1" applyProtection="1">
      <alignment horizontal="center" vertical="center"/>
      <protection hidden="1"/>
    </xf>
    <xf numFmtId="0" fontId="0" fillId="6" borderId="41" xfId="0" applyFill="1" applyBorder="1"/>
    <xf numFmtId="1" fontId="9" fillId="0" borderId="4" xfId="0" applyNumberFormat="1" applyFont="1" applyBorder="1" applyAlignment="1" applyProtection="1">
      <alignment horizontal="center" vertical="center"/>
      <protection hidden="1"/>
    </xf>
    <xf numFmtId="0" fontId="0" fillId="6" borderId="42" xfId="0" applyFill="1" applyBorder="1" applyAlignment="1">
      <alignment horizontal="center" vertical="center" wrapText="1"/>
    </xf>
    <xf numFmtId="1" fontId="9" fillId="0" borderId="16" xfId="0" applyNumberFormat="1" applyFont="1" applyBorder="1" applyAlignment="1" applyProtection="1">
      <alignment horizontal="center" vertical="center"/>
      <protection hidden="1"/>
    </xf>
    <xf numFmtId="1" fontId="9" fillId="0" borderId="8" xfId="0" applyNumberFormat="1" applyFont="1" applyBorder="1" applyAlignment="1" applyProtection="1">
      <alignment horizontal="center" vertical="center"/>
      <protection hidden="1"/>
    </xf>
    <xf numFmtId="0" fontId="0" fillId="6" borderId="42" xfId="0" applyFill="1" applyBorder="1" applyAlignment="1">
      <alignment vertical="center" wrapText="1"/>
    </xf>
    <xf numFmtId="0" fontId="41"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8" borderId="1" xfId="0" applyFont="1" applyFill="1" applyBorder="1" applyAlignment="1">
      <alignment horizontal="center" vertical="center" wrapText="1"/>
    </xf>
    <xf numFmtId="3" fontId="43" fillId="8" borderId="1" xfId="0" applyNumberFormat="1" applyFont="1" applyFill="1" applyBorder="1" applyAlignment="1">
      <alignment horizontal="center" vertical="center" wrapText="1"/>
    </xf>
    <xf numFmtId="10" fontId="43" fillId="8" borderId="1" xfId="2" applyNumberFormat="1" applyFont="1" applyFill="1" applyBorder="1" applyAlignment="1">
      <alignment horizontal="center" vertical="center" wrapText="1"/>
    </xf>
    <xf numFmtId="0" fontId="43" fillId="4" borderId="1" xfId="0" applyFont="1" applyFill="1" applyBorder="1" applyAlignment="1">
      <alignment horizontal="center" vertical="center" wrapText="1"/>
    </xf>
    <xf numFmtId="3" fontId="43" fillId="4" borderId="1" xfId="0" applyNumberFormat="1" applyFont="1" applyFill="1" applyBorder="1" applyAlignment="1">
      <alignment horizontal="center" vertical="center" wrapText="1"/>
    </xf>
    <xf numFmtId="10" fontId="43" fillId="4" borderId="1" xfId="2" applyNumberFormat="1" applyFont="1" applyFill="1" applyBorder="1" applyAlignment="1">
      <alignment horizontal="center" vertical="center" wrapText="1"/>
    </xf>
    <xf numFmtId="0" fontId="44" fillId="3" borderId="2" xfId="0" applyFont="1" applyFill="1" applyBorder="1" applyAlignment="1" applyProtection="1">
      <alignment horizontal="center" vertical="center"/>
      <protection hidden="1"/>
    </xf>
    <xf numFmtId="3" fontId="44" fillId="3" borderId="2" xfId="0" applyNumberFormat="1" applyFont="1" applyFill="1" applyBorder="1" applyAlignment="1" applyProtection="1">
      <alignment horizontal="center" vertical="center"/>
      <protection hidden="1"/>
    </xf>
    <xf numFmtId="0" fontId="44" fillId="3" borderId="2" xfId="0" applyFont="1" applyFill="1" applyBorder="1" applyAlignment="1" applyProtection="1">
      <alignment vertical="center"/>
      <protection hidden="1"/>
    </xf>
    <xf numFmtId="1" fontId="44" fillId="3" borderId="2" xfId="0" applyNumberFormat="1" applyFont="1" applyFill="1" applyBorder="1" applyAlignment="1" applyProtection="1">
      <alignment horizontal="center" vertical="center"/>
      <protection hidden="1"/>
    </xf>
    <xf numFmtId="0" fontId="12" fillId="3" borderId="45" xfId="0" applyFont="1" applyFill="1" applyBorder="1" applyAlignment="1" applyProtection="1">
      <alignment horizontal="center" vertical="center" wrapText="1"/>
      <protection hidden="1"/>
    </xf>
    <xf numFmtId="17" fontId="12" fillId="3" borderId="14" xfId="0" applyNumberFormat="1"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vertical="center"/>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14" fontId="12" fillId="3" borderId="3" xfId="0" applyNumberFormat="1" applyFont="1" applyFill="1" applyBorder="1" applyAlignment="1" applyProtection="1">
      <alignment horizontal="center" vertical="center"/>
      <protection hidden="1"/>
    </xf>
    <xf numFmtId="0" fontId="9" fillId="3" borderId="22" xfId="0"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protection hidden="1"/>
    </xf>
    <xf numFmtId="17" fontId="12" fillId="3" borderId="16" xfId="0" applyNumberFormat="1" applyFont="1" applyFill="1" applyBorder="1" applyAlignment="1" applyProtection="1">
      <alignment horizontal="center" vertical="center"/>
      <protection hidden="1"/>
    </xf>
    <xf numFmtId="17" fontId="12" fillId="3" borderId="3" xfId="0" applyNumberFormat="1" applyFont="1" applyFill="1" applyBorder="1" applyAlignment="1" applyProtection="1">
      <alignment horizontal="center" vertical="center"/>
      <protection hidden="1"/>
    </xf>
    <xf numFmtId="17" fontId="12" fillId="3" borderId="22" xfId="0" applyNumberFormat="1"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2" xfId="0" applyNumberFormat="1" applyFont="1" applyFill="1" applyBorder="1" applyAlignment="1" applyProtection="1">
      <alignment horizontal="center" vertical="center" wrapText="1"/>
      <protection hidden="1"/>
    </xf>
    <xf numFmtId="0" fontId="33" fillId="0" borderId="18"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0" fontId="12" fillId="3" borderId="3" xfId="0" applyFont="1" applyFill="1" applyBorder="1" applyAlignment="1" applyProtection="1">
      <alignment horizontal="center" vertical="center"/>
      <protection hidden="1"/>
    </xf>
    <xf numFmtId="0" fontId="12" fillId="3" borderId="22" xfId="0" applyFont="1" applyFill="1" applyBorder="1" applyAlignment="1" applyProtection="1">
      <alignment horizontal="center" vertical="center"/>
      <protection hidden="1"/>
    </xf>
    <xf numFmtId="0" fontId="25" fillId="3" borderId="30" xfId="10" applyNumberFormat="1" applyFont="1" applyFill="1" applyBorder="1" applyAlignment="1" applyProtection="1">
      <alignment horizontal="left" vertical="center" wrapText="1"/>
      <protection hidden="1"/>
    </xf>
    <xf numFmtId="0" fontId="25" fillId="3" borderId="31" xfId="10" applyNumberFormat="1" applyFont="1" applyFill="1" applyBorder="1" applyAlignment="1" applyProtection="1">
      <alignment horizontal="left" vertical="center" wrapText="1"/>
      <protection hidden="1"/>
    </xf>
    <xf numFmtId="0" fontId="25" fillId="3" borderId="28" xfId="10" applyNumberFormat="1" applyFont="1" applyFill="1" applyBorder="1" applyAlignment="1" applyProtection="1">
      <alignment horizontal="left" vertical="center" wrapText="1"/>
      <protection hidden="1"/>
    </xf>
    <xf numFmtId="0" fontId="25" fillId="3" borderId="29"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27" fillId="0" borderId="3" xfId="0" applyFont="1" applyBorder="1" applyAlignment="1" applyProtection="1">
      <alignment horizontal="left" vertical="center" wrapText="1"/>
      <protection hidden="1"/>
    </xf>
    <xf numFmtId="0" fontId="25" fillId="3" borderId="28" xfId="0" applyFont="1" applyFill="1" applyBorder="1" applyAlignment="1" applyProtection="1">
      <alignment horizontal="left" vertical="center" wrapText="1"/>
      <protection hidden="1"/>
    </xf>
    <xf numFmtId="0" fontId="25" fillId="3" borderId="29" xfId="0" applyFont="1" applyFill="1" applyBorder="1" applyAlignment="1" applyProtection="1">
      <alignment horizontal="left" vertical="center" wrapText="1"/>
      <protection hidden="1"/>
    </xf>
    <xf numFmtId="0" fontId="12" fillId="3" borderId="36"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0" fillId="0" borderId="0" xfId="0"/>
    <xf numFmtId="0" fontId="0" fillId="0" borderId="0" xfId="0" applyAlignment="1">
      <alignment horizontal="center"/>
    </xf>
    <xf numFmtId="0" fontId="11" fillId="0" borderId="3" xfId="0" applyFont="1" applyBorder="1" applyProtection="1">
      <protection hidden="1"/>
    </xf>
    <xf numFmtId="0" fontId="33" fillId="0" borderId="25"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32"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5" fillId="3" borderId="28" xfId="0" applyFont="1" applyFill="1" applyBorder="1" applyAlignment="1" applyProtection="1">
      <alignment vertical="center" wrapText="1"/>
      <protection hidden="1"/>
    </xf>
    <xf numFmtId="0" fontId="25" fillId="3" borderId="29" xfId="0" applyFont="1" applyFill="1" applyBorder="1" applyAlignment="1" applyProtection="1">
      <alignment vertical="center" wrapText="1"/>
      <protection hidden="1"/>
    </xf>
    <xf numFmtId="0" fontId="23" fillId="3" borderId="0" xfId="0" applyFont="1" applyFill="1" applyProtection="1">
      <protection hidden="1"/>
    </xf>
    <xf numFmtId="0" fontId="27" fillId="0" borderId="0" xfId="0" applyFont="1" applyProtection="1">
      <protection hidden="1"/>
    </xf>
    <xf numFmtId="0" fontId="11" fillId="8" borderId="43" xfId="0" applyFont="1" applyFill="1" applyBorder="1" applyAlignment="1">
      <alignment horizontal="center" vertical="center"/>
    </xf>
    <xf numFmtId="0" fontId="11" fillId="8" borderId="44" xfId="0" applyFont="1" applyFill="1" applyBorder="1" applyAlignment="1">
      <alignment horizontal="center" vertical="center"/>
    </xf>
    <xf numFmtId="0" fontId="11" fillId="8" borderId="4"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11" fillId="4" borderId="4" xfId="0" applyFont="1" applyFill="1" applyBorder="1" applyAlignment="1">
      <alignment horizontal="center" vertical="center"/>
    </xf>
    <xf numFmtId="0" fontId="11" fillId="8" borderId="1" xfId="0" applyFont="1" applyFill="1" applyBorder="1" applyAlignment="1">
      <alignment horizontal="center" vertical="center" wrapText="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17" fontId="25" fillId="3" borderId="7" xfId="0" applyNumberFormat="1" applyFont="1" applyFill="1" applyBorder="1" applyAlignment="1" applyProtection="1">
      <alignment horizontal="center" vertical="center" wrapText="1"/>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data'!$B$20:$N$20</c:f>
              <c:numCache>
                <c:formatCode>#,##0</c:formatCode>
                <c:ptCount val="13"/>
                <c:pt idx="0">
                  <c:v>1236</c:v>
                </c:pt>
                <c:pt idx="1">
                  <c:v>956</c:v>
                </c:pt>
                <c:pt idx="2">
                  <c:v>1903</c:v>
                </c:pt>
                <c:pt idx="3">
                  <c:v>2808</c:v>
                </c:pt>
                <c:pt idx="4">
                  <c:v>1985</c:v>
                </c:pt>
                <c:pt idx="5">
                  <c:v>1662</c:v>
                </c:pt>
                <c:pt idx="6">
                  <c:v>830</c:v>
                </c:pt>
                <c:pt idx="7">
                  <c:v>529</c:v>
                </c:pt>
                <c:pt idx="8">
                  <c:v>829</c:v>
                </c:pt>
                <c:pt idx="9">
                  <c:v>285</c:v>
                </c:pt>
                <c:pt idx="10">
                  <c:v>389</c:v>
                </c:pt>
                <c:pt idx="11">
                  <c:v>985</c:v>
                </c:pt>
                <c:pt idx="12">
                  <c:v>250</c:v>
                </c:pt>
              </c:numCache>
            </c:numRef>
          </c:val>
          <c:extLst>
            <c:ext xmlns:c16="http://schemas.microsoft.com/office/drawing/2014/chart" uri="{C3380CC4-5D6E-409C-BE32-E72D297353CC}">
              <c16:uniqueId val="{00000000-6CAA-498F-9B52-16C8575F4797}"/>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data'!$B$21:$N$21</c:f>
              <c:numCache>
                <c:formatCode>#,##0</c:formatCode>
                <c:ptCount val="13"/>
                <c:pt idx="0">
                  <c:v>3625</c:v>
                </c:pt>
                <c:pt idx="1">
                  <c:v>5215</c:v>
                </c:pt>
                <c:pt idx="2">
                  <c:v>6184</c:v>
                </c:pt>
                <c:pt idx="3">
                  <c:v>6470</c:v>
                </c:pt>
                <c:pt idx="4">
                  <c:v>4999</c:v>
                </c:pt>
                <c:pt idx="5">
                  <c:v>4318</c:v>
                </c:pt>
                <c:pt idx="6">
                  <c:v>4557</c:v>
                </c:pt>
                <c:pt idx="7">
                  <c:v>5311</c:v>
                </c:pt>
                <c:pt idx="8">
                  <c:v>6792</c:v>
                </c:pt>
                <c:pt idx="9">
                  <c:v>8225</c:v>
                </c:pt>
                <c:pt idx="10">
                  <c:v>8919</c:v>
                </c:pt>
                <c:pt idx="11">
                  <c:v>11301</c:v>
                </c:pt>
                <c:pt idx="12">
                  <c:v>13063</c:v>
                </c:pt>
              </c:numCache>
            </c:numRef>
          </c:val>
          <c:extLst>
            <c:ext xmlns:c16="http://schemas.microsoft.com/office/drawing/2014/chart" uri="{C3380CC4-5D6E-409C-BE32-E72D297353CC}">
              <c16:uniqueId val="{00000001-6CAA-498F-9B52-16C8575F4797}"/>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data'!$B$22:$N$22</c:f>
              <c:numCache>
                <c:formatCode>#,##0</c:formatCode>
                <c:ptCount val="13"/>
                <c:pt idx="0">
                  <c:v>125</c:v>
                </c:pt>
                <c:pt idx="1">
                  <c:v>145</c:v>
                </c:pt>
                <c:pt idx="2">
                  <c:v>158</c:v>
                </c:pt>
                <c:pt idx="3">
                  <c:v>95</c:v>
                </c:pt>
                <c:pt idx="4">
                  <c:v>98</c:v>
                </c:pt>
                <c:pt idx="5">
                  <c:v>168</c:v>
                </c:pt>
                <c:pt idx="6">
                  <c:v>154</c:v>
                </c:pt>
                <c:pt idx="7">
                  <c:v>216</c:v>
                </c:pt>
                <c:pt idx="8">
                  <c:v>163</c:v>
                </c:pt>
                <c:pt idx="9">
                  <c:v>196</c:v>
                </c:pt>
                <c:pt idx="10">
                  <c:v>98</c:v>
                </c:pt>
                <c:pt idx="11">
                  <c:v>61</c:v>
                </c:pt>
                <c:pt idx="12">
                  <c:v>37</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data'!$B$16:$N$16</c:f>
              <c:numCache>
                <c:formatCode>#,##0</c:formatCode>
                <c:ptCount val="13"/>
                <c:pt idx="0">
                  <c:v>43318</c:v>
                </c:pt>
                <c:pt idx="1">
                  <c:v>43893</c:v>
                </c:pt>
                <c:pt idx="2">
                  <c:v>43290</c:v>
                </c:pt>
                <c:pt idx="3">
                  <c:v>42649</c:v>
                </c:pt>
                <c:pt idx="4">
                  <c:v>44191</c:v>
                </c:pt>
                <c:pt idx="5">
                  <c:v>45043</c:v>
                </c:pt>
                <c:pt idx="6">
                  <c:v>46076</c:v>
                </c:pt>
                <c:pt idx="7">
                  <c:v>46394</c:v>
                </c:pt>
                <c:pt idx="8">
                  <c:v>46011</c:v>
                </c:pt>
                <c:pt idx="9">
                  <c:v>46590</c:v>
                </c:pt>
                <c:pt idx="10">
                  <c:v>46640</c:v>
                </c:pt>
                <c:pt idx="11">
                  <c:v>45317</c:v>
                </c:pt>
                <c:pt idx="12">
                  <c:v>46336</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data'!$B$17:$N$17</c:f>
              <c:numCache>
                <c:formatCode>#,##0</c:formatCode>
                <c:ptCount val="13"/>
                <c:pt idx="0">
                  <c:v>27728</c:v>
                </c:pt>
                <c:pt idx="1">
                  <c:v>26589</c:v>
                </c:pt>
                <c:pt idx="2">
                  <c:v>26261</c:v>
                </c:pt>
                <c:pt idx="3">
                  <c:v>26299</c:v>
                </c:pt>
                <c:pt idx="4">
                  <c:v>27867</c:v>
                </c:pt>
                <c:pt idx="5">
                  <c:v>28696</c:v>
                </c:pt>
                <c:pt idx="6">
                  <c:v>28654</c:v>
                </c:pt>
                <c:pt idx="7">
                  <c:v>27734</c:v>
                </c:pt>
                <c:pt idx="8">
                  <c:v>26453</c:v>
                </c:pt>
                <c:pt idx="9">
                  <c:v>25262</c:v>
                </c:pt>
                <c:pt idx="10">
                  <c:v>24549</c:v>
                </c:pt>
                <c:pt idx="11">
                  <c:v>23226</c:v>
                </c:pt>
                <c:pt idx="12">
                  <c:v>21667</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data'!$B$20:$N$20</c:f>
              <c:numCache>
                <c:formatCode>#,##0</c:formatCode>
                <c:ptCount val="13"/>
                <c:pt idx="0">
                  <c:v>1236</c:v>
                </c:pt>
                <c:pt idx="1">
                  <c:v>956</c:v>
                </c:pt>
                <c:pt idx="2">
                  <c:v>1903</c:v>
                </c:pt>
                <c:pt idx="3">
                  <c:v>2808</c:v>
                </c:pt>
                <c:pt idx="4">
                  <c:v>1985</c:v>
                </c:pt>
                <c:pt idx="5">
                  <c:v>1662</c:v>
                </c:pt>
                <c:pt idx="6">
                  <c:v>830</c:v>
                </c:pt>
                <c:pt idx="7">
                  <c:v>529</c:v>
                </c:pt>
                <c:pt idx="8">
                  <c:v>829</c:v>
                </c:pt>
                <c:pt idx="9">
                  <c:v>285</c:v>
                </c:pt>
                <c:pt idx="10">
                  <c:v>389</c:v>
                </c:pt>
                <c:pt idx="11">
                  <c:v>985</c:v>
                </c:pt>
                <c:pt idx="12">
                  <c:v>250</c:v>
                </c:pt>
              </c:numCache>
            </c:numRef>
          </c:val>
          <c:extLst>
            <c:ext xmlns:c16="http://schemas.microsoft.com/office/drawing/2014/chart" uri="{C3380CC4-5D6E-409C-BE32-E72D297353CC}">
              <c16:uniqueId val="{00000001-998C-4AD3-9CC7-8F2738BB3F65}"/>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data'!$B$21:$N$21</c:f>
              <c:numCache>
                <c:formatCode>#,##0</c:formatCode>
                <c:ptCount val="13"/>
                <c:pt idx="0">
                  <c:v>3625</c:v>
                </c:pt>
                <c:pt idx="1">
                  <c:v>5215</c:v>
                </c:pt>
                <c:pt idx="2">
                  <c:v>6184</c:v>
                </c:pt>
                <c:pt idx="3">
                  <c:v>6470</c:v>
                </c:pt>
                <c:pt idx="4">
                  <c:v>4999</c:v>
                </c:pt>
                <c:pt idx="5">
                  <c:v>4318</c:v>
                </c:pt>
                <c:pt idx="6">
                  <c:v>4557</c:v>
                </c:pt>
                <c:pt idx="7">
                  <c:v>5311</c:v>
                </c:pt>
                <c:pt idx="8">
                  <c:v>6792</c:v>
                </c:pt>
                <c:pt idx="9">
                  <c:v>8225</c:v>
                </c:pt>
                <c:pt idx="10">
                  <c:v>8919</c:v>
                </c:pt>
                <c:pt idx="11">
                  <c:v>11301</c:v>
                </c:pt>
                <c:pt idx="12">
                  <c:v>13063</c:v>
                </c:pt>
              </c:numCache>
            </c:numRef>
          </c:val>
          <c:extLst>
            <c:ext xmlns:c16="http://schemas.microsoft.com/office/drawing/2014/chart" uri="{C3380CC4-5D6E-409C-BE32-E72D297353CC}">
              <c16:uniqueId val="{00000002-998C-4AD3-9CC7-8F2738BB3F65}"/>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data'!$B$22:$N$22</c:f>
              <c:numCache>
                <c:formatCode>#,##0</c:formatCode>
                <c:ptCount val="13"/>
                <c:pt idx="0">
                  <c:v>125</c:v>
                </c:pt>
                <c:pt idx="1">
                  <c:v>145</c:v>
                </c:pt>
                <c:pt idx="2">
                  <c:v>158</c:v>
                </c:pt>
                <c:pt idx="3">
                  <c:v>95</c:v>
                </c:pt>
                <c:pt idx="4">
                  <c:v>98</c:v>
                </c:pt>
                <c:pt idx="5">
                  <c:v>168</c:v>
                </c:pt>
                <c:pt idx="6">
                  <c:v>154</c:v>
                </c:pt>
                <c:pt idx="7">
                  <c:v>216</c:v>
                </c:pt>
                <c:pt idx="8">
                  <c:v>163</c:v>
                </c:pt>
                <c:pt idx="9">
                  <c:v>196</c:v>
                </c:pt>
                <c:pt idx="10">
                  <c:v>98</c:v>
                </c:pt>
                <c:pt idx="11">
                  <c:v>61</c:v>
                </c:pt>
                <c:pt idx="12">
                  <c:v>37</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data'!$B$16:$N$16</c:f>
              <c:numCache>
                <c:formatCode>#,##0</c:formatCode>
                <c:ptCount val="13"/>
                <c:pt idx="0">
                  <c:v>43318</c:v>
                </c:pt>
                <c:pt idx="1">
                  <c:v>43893</c:v>
                </c:pt>
                <c:pt idx="2">
                  <c:v>43290</c:v>
                </c:pt>
                <c:pt idx="3">
                  <c:v>42649</c:v>
                </c:pt>
                <c:pt idx="4">
                  <c:v>44191</c:v>
                </c:pt>
                <c:pt idx="5">
                  <c:v>45043</c:v>
                </c:pt>
                <c:pt idx="6">
                  <c:v>46076</c:v>
                </c:pt>
                <c:pt idx="7">
                  <c:v>46394</c:v>
                </c:pt>
                <c:pt idx="8">
                  <c:v>46011</c:v>
                </c:pt>
                <c:pt idx="9">
                  <c:v>46590</c:v>
                </c:pt>
                <c:pt idx="10">
                  <c:v>46640</c:v>
                </c:pt>
                <c:pt idx="11">
                  <c:v>45317</c:v>
                </c:pt>
                <c:pt idx="12">
                  <c:v>46336</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data'!$B$17:$N$17</c:f>
              <c:numCache>
                <c:formatCode>#,##0</c:formatCode>
                <c:ptCount val="13"/>
                <c:pt idx="0">
                  <c:v>27728</c:v>
                </c:pt>
                <c:pt idx="1">
                  <c:v>26589</c:v>
                </c:pt>
                <c:pt idx="2">
                  <c:v>26261</c:v>
                </c:pt>
                <c:pt idx="3">
                  <c:v>26299</c:v>
                </c:pt>
                <c:pt idx="4">
                  <c:v>27867</c:v>
                </c:pt>
                <c:pt idx="5">
                  <c:v>28696</c:v>
                </c:pt>
                <c:pt idx="6">
                  <c:v>28654</c:v>
                </c:pt>
                <c:pt idx="7">
                  <c:v>27734</c:v>
                </c:pt>
                <c:pt idx="8">
                  <c:v>26453</c:v>
                </c:pt>
                <c:pt idx="9">
                  <c:v>25262</c:v>
                </c:pt>
                <c:pt idx="10">
                  <c:v>24549</c:v>
                </c:pt>
                <c:pt idx="11">
                  <c:v>23226</c:v>
                </c:pt>
                <c:pt idx="12">
                  <c:v>21667</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data'!$B$9:$N$9</c:f>
              <c:numCache>
                <c:formatCode>#,##0</c:formatCode>
                <c:ptCount val="13"/>
                <c:pt idx="0">
                  <c:v>121</c:v>
                </c:pt>
                <c:pt idx="1">
                  <c:v>101</c:v>
                </c:pt>
                <c:pt idx="2">
                  <c:v>85</c:v>
                </c:pt>
                <c:pt idx="3">
                  <c:v>83</c:v>
                </c:pt>
                <c:pt idx="4">
                  <c:v>75</c:v>
                </c:pt>
                <c:pt idx="5">
                  <c:v>68</c:v>
                </c:pt>
                <c:pt idx="6">
                  <c:v>60</c:v>
                </c:pt>
                <c:pt idx="7">
                  <c:v>58</c:v>
                </c:pt>
                <c:pt idx="8">
                  <c:v>67</c:v>
                </c:pt>
                <c:pt idx="9">
                  <c:v>67</c:v>
                </c:pt>
                <c:pt idx="10">
                  <c:v>61</c:v>
                </c:pt>
                <c:pt idx="11">
                  <c:v>79</c:v>
                </c:pt>
                <c:pt idx="12">
                  <c:v>59</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data'!$B$10:$N$10</c:f>
              <c:numCache>
                <c:formatCode>#,##0</c:formatCode>
                <c:ptCount val="13"/>
                <c:pt idx="0">
                  <c:v>80</c:v>
                </c:pt>
                <c:pt idx="1">
                  <c:v>80</c:v>
                </c:pt>
                <c:pt idx="2">
                  <c:v>78</c:v>
                </c:pt>
                <c:pt idx="3">
                  <c:v>79</c:v>
                </c:pt>
                <c:pt idx="4">
                  <c:v>64</c:v>
                </c:pt>
                <c:pt idx="5">
                  <c:v>66</c:v>
                </c:pt>
                <c:pt idx="6">
                  <c:v>62</c:v>
                </c:pt>
                <c:pt idx="7">
                  <c:v>69</c:v>
                </c:pt>
                <c:pt idx="8">
                  <c:v>64</c:v>
                </c:pt>
                <c:pt idx="9">
                  <c:v>63</c:v>
                </c:pt>
                <c:pt idx="10">
                  <c:v>60</c:v>
                </c:pt>
                <c:pt idx="11">
                  <c:v>69</c:v>
                </c:pt>
                <c:pt idx="12">
                  <c:v>64</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data'!$B$11:$N$11</c:f>
              <c:numCache>
                <c:formatCode>#,##0</c:formatCode>
                <c:ptCount val="13"/>
                <c:pt idx="0">
                  <c:v>9</c:v>
                </c:pt>
                <c:pt idx="1">
                  <c:v>7</c:v>
                </c:pt>
                <c:pt idx="2">
                  <c:v>8</c:v>
                </c:pt>
                <c:pt idx="3">
                  <c:v>9</c:v>
                </c:pt>
                <c:pt idx="4">
                  <c:v>11</c:v>
                </c:pt>
                <c:pt idx="5">
                  <c:v>9</c:v>
                </c:pt>
                <c:pt idx="6">
                  <c:v>10</c:v>
                </c:pt>
                <c:pt idx="7">
                  <c:v>9</c:v>
                </c:pt>
                <c:pt idx="8">
                  <c:v>10</c:v>
                </c:pt>
                <c:pt idx="9">
                  <c:v>11</c:v>
                </c:pt>
                <c:pt idx="10">
                  <c:v>16</c:v>
                </c:pt>
                <c:pt idx="11">
                  <c:v>14</c:v>
                </c:pt>
                <c:pt idx="12">
                  <c:v>17</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data'!$B$2:$N$2</c:f>
              <c:numCache>
                <c:formatCode>#,##0</c:formatCode>
                <c:ptCount val="13"/>
                <c:pt idx="0">
                  <c:v>2773</c:v>
                </c:pt>
                <c:pt idx="1">
                  <c:v>2515</c:v>
                </c:pt>
                <c:pt idx="2">
                  <c:v>2549</c:v>
                </c:pt>
                <c:pt idx="3">
                  <c:v>2676</c:v>
                </c:pt>
                <c:pt idx="4">
                  <c:v>3262</c:v>
                </c:pt>
                <c:pt idx="5">
                  <c:v>3037</c:v>
                </c:pt>
                <c:pt idx="6">
                  <c:v>1897</c:v>
                </c:pt>
                <c:pt idx="7">
                  <c:v>2406</c:v>
                </c:pt>
                <c:pt idx="8">
                  <c:v>3125</c:v>
                </c:pt>
                <c:pt idx="9">
                  <c:v>3909</c:v>
                </c:pt>
                <c:pt idx="10">
                  <c:v>3066</c:v>
                </c:pt>
                <c:pt idx="11">
                  <c:v>5460</c:v>
                </c:pt>
                <c:pt idx="12">
                  <c:v>4288</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data'!$B$3:$N$3</c:f>
              <c:numCache>
                <c:formatCode>#,##0</c:formatCode>
                <c:ptCount val="13"/>
                <c:pt idx="0">
                  <c:v>10312</c:v>
                </c:pt>
                <c:pt idx="1">
                  <c:v>11674</c:v>
                </c:pt>
                <c:pt idx="2">
                  <c:v>12594</c:v>
                </c:pt>
                <c:pt idx="3">
                  <c:v>11698</c:v>
                </c:pt>
                <c:pt idx="4">
                  <c:v>11543</c:v>
                </c:pt>
                <c:pt idx="5">
                  <c:v>10442</c:v>
                </c:pt>
                <c:pt idx="6">
                  <c:v>7505</c:v>
                </c:pt>
                <c:pt idx="7">
                  <c:v>9903</c:v>
                </c:pt>
                <c:pt idx="8">
                  <c:v>11628</c:v>
                </c:pt>
                <c:pt idx="9">
                  <c:v>12614</c:v>
                </c:pt>
                <c:pt idx="10">
                  <c:v>10272</c:v>
                </c:pt>
                <c:pt idx="11">
                  <c:v>14590</c:v>
                </c:pt>
                <c:pt idx="12">
                  <c:v>13096</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data'!$B$4:$N$4</c:f>
              <c:numCache>
                <c:formatCode>#,##0</c:formatCode>
                <c:ptCount val="13"/>
                <c:pt idx="0">
                  <c:v>1718</c:v>
                </c:pt>
                <c:pt idx="1">
                  <c:v>1342</c:v>
                </c:pt>
                <c:pt idx="2">
                  <c:v>1447</c:v>
                </c:pt>
                <c:pt idx="3">
                  <c:v>1571</c:v>
                </c:pt>
                <c:pt idx="4">
                  <c:v>2088</c:v>
                </c:pt>
                <c:pt idx="5">
                  <c:v>1884</c:v>
                </c:pt>
                <c:pt idx="6">
                  <c:v>1197</c:v>
                </c:pt>
                <c:pt idx="7">
                  <c:v>1599</c:v>
                </c:pt>
                <c:pt idx="8">
                  <c:v>2046</c:v>
                </c:pt>
                <c:pt idx="9">
                  <c:v>2402</c:v>
                </c:pt>
                <c:pt idx="10">
                  <c:v>1952</c:v>
                </c:pt>
                <c:pt idx="11">
                  <c:v>3642</c:v>
                </c:pt>
                <c:pt idx="12">
                  <c:v>3056</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Jun-24</c:v>
                </c:pt>
                <c:pt idx="4">
                  <c:v>Jul-24</c:v>
                </c:pt>
                <c:pt idx="5">
                  <c:v>Aug-24</c:v>
                </c:pt>
                <c:pt idx="6">
                  <c:v>Sep-24</c:v>
                </c:pt>
                <c:pt idx="7">
                  <c:v>Oct-24</c:v>
                </c:pt>
                <c:pt idx="8">
                  <c:v>Nov-24</c:v>
                </c:pt>
                <c:pt idx="9">
                  <c:v>Dec-24</c:v>
                </c:pt>
                <c:pt idx="10">
                  <c:v>Jan-25</c:v>
                </c:pt>
                <c:pt idx="11">
                  <c:v>Feb-25</c:v>
                </c:pt>
                <c:pt idx="12">
                  <c:v>Mar-25</c:v>
                </c:pt>
                <c:pt idx="13">
                  <c:v>Apr-25</c:v>
                </c:pt>
                <c:pt idx="14">
                  <c:v>May-25</c:v>
                </c:pt>
                <c:pt idx="15">
                  <c:v>Jun-25</c:v>
                </c:pt>
              </c:strCache>
            </c:strRef>
          </c:cat>
          <c:val>
            <c:numRef>
              <c:f>'Acceptance Rates '!$B$27:$Q$27</c:f>
              <c:numCache>
                <c:formatCode>0.0%</c:formatCode>
                <c:ptCount val="16"/>
                <c:pt idx="0">
                  <c:v>0.64900000000000002</c:v>
                </c:pt>
                <c:pt idx="1">
                  <c:v>0.56799999999999995</c:v>
                </c:pt>
                <c:pt idx="2">
                  <c:v>0.629</c:v>
                </c:pt>
                <c:pt idx="3">
                  <c:v>0.60899999999999999</c:v>
                </c:pt>
                <c:pt idx="4">
                  <c:v>0.61599999999999999</c:v>
                </c:pt>
                <c:pt idx="5">
                  <c:v>0.60099999999999998</c:v>
                </c:pt>
                <c:pt idx="6">
                  <c:v>0.56399999999999995</c:v>
                </c:pt>
                <c:pt idx="7">
                  <c:v>0.55800000000000005</c:v>
                </c:pt>
                <c:pt idx="8">
                  <c:v>0.60099999999999998</c:v>
                </c:pt>
                <c:pt idx="9">
                  <c:v>0.61799999999999999</c:v>
                </c:pt>
                <c:pt idx="10">
                  <c:v>0.56000000000000005</c:v>
                </c:pt>
                <c:pt idx="11">
                  <c:v>0.55300000000000005</c:v>
                </c:pt>
                <c:pt idx="12">
                  <c:v>0.57699999999999996</c:v>
                </c:pt>
                <c:pt idx="13">
                  <c:v>0.58399999999999996</c:v>
                </c:pt>
                <c:pt idx="14">
                  <c:v>0.57199999999999995</c:v>
                </c:pt>
                <c:pt idx="15">
                  <c:v>0.59499999999999997</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Jun-24</c:v>
                </c:pt>
                <c:pt idx="4">
                  <c:v>Jul-24</c:v>
                </c:pt>
                <c:pt idx="5">
                  <c:v>Aug-24</c:v>
                </c:pt>
                <c:pt idx="6">
                  <c:v>Sep-24</c:v>
                </c:pt>
                <c:pt idx="7">
                  <c:v>Oct-24</c:v>
                </c:pt>
                <c:pt idx="8">
                  <c:v>Nov-24</c:v>
                </c:pt>
                <c:pt idx="9">
                  <c:v>Dec-24</c:v>
                </c:pt>
                <c:pt idx="10">
                  <c:v>Jan-25</c:v>
                </c:pt>
                <c:pt idx="11">
                  <c:v>Feb-25</c:v>
                </c:pt>
                <c:pt idx="12">
                  <c:v>Mar-25</c:v>
                </c:pt>
                <c:pt idx="13">
                  <c:v>Apr-25</c:v>
                </c:pt>
                <c:pt idx="14">
                  <c:v>May-25</c:v>
                </c:pt>
                <c:pt idx="15">
                  <c:v>Jun-25</c:v>
                </c:pt>
              </c:strCache>
            </c:strRef>
          </c:cat>
          <c:val>
            <c:numRef>
              <c:f>'Acceptance Rates '!$B$28:$Q$28</c:f>
              <c:numCache>
                <c:formatCode>0.0%</c:formatCode>
                <c:ptCount val="16"/>
                <c:pt idx="0">
                  <c:v>0.80800000000000005</c:v>
                </c:pt>
                <c:pt idx="1">
                  <c:v>0.82399999999999995</c:v>
                </c:pt>
                <c:pt idx="2">
                  <c:v>0.85599999999999998</c:v>
                </c:pt>
                <c:pt idx="3">
                  <c:v>0.82899999999999996</c:v>
                </c:pt>
                <c:pt idx="4">
                  <c:v>0.83199999999999996</c:v>
                </c:pt>
                <c:pt idx="5">
                  <c:v>0.85</c:v>
                </c:pt>
                <c:pt idx="6">
                  <c:v>0.83699999999999997</c:v>
                </c:pt>
                <c:pt idx="7">
                  <c:v>0.83099999999999996</c:v>
                </c:pt>
                <c:pt idx="8">
                  <c:v>0.83899999999999997</c:v>
                </c:pt>
                <c:pt idx="9">
                  <c:v>0.88100000000000001</c:v>
                </c:pt>
                <c:pt idx="10">
                  <c:v>0.84299999999999997</c:v>
                </c:pt>
                <c:pt idx="11">
                  <c:v>0.83299999999999996</c:v>
                </c:pt>
                <c:pt idx="12">
                  <c:v>0.82799999999999996</c:v>
                </c:pt>
                <c:pt idx="13">
                  <c:v>0.83099999999999996</c:v>
                </c:pt>
                <c:pt idx="14">
                  <c:v>0.81699999999999995</c:v>
                </c:pt>
                <c:pt idx="15">
                  <c:v>0.79800000000000004</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Jun-24</c:v>
                </c:pt>
                <c:pt idx="4">
                  <c:v>Jul-24</c:v>
                </c:pt>
                <c:pt idx="5">
                  <c:v>Aug-24</c:v>
                </c:pt>
                <c:pt idx="6">
                  <c:v>Sep-24</c:v>
                </c:pt>
                <c:pt idx="7">
                  <c:v>Oct-24</c:v>
                </c:pt>
                <c:pt idx="8">
                  <c:v>Nov-24</c:v>
                </c:pt>
                <c:pt idx="9">
                  <c:v>Dec-24</c:v>
                </c:pt>
                <c:pt idx="10">
                  <c:v>Jan-25</c:v>
                </c:pt>
                <c:pt idx="11">
                  <c:v>Feb-25</c:v>
                </c:pt>
                <c:pt idx="12">
                  <c:v>Mar-25</c:v>
                </c:pt>
                <c:pt idx="13">
                  <c:v>Apr-25</c:v>
                </c:pt>
                <c:pt idx="14">
                  <c:v>May-25</c:v>
                </c:pt>
                <c:pt idx="15">
                  <c:v>Jun-25</c:v>
                </c:pt>
              </c:strCache>
            </c:strRef>
          </c:cat>
          <c:val>
            <c:numRef>
              <c:f>'Acceptance Rates '!$B$29:$Q$29</c:f>
              <c:numCache>
                <c:formatCode>0.0%</c:formatCode>
                <c:ptCount val="16"/>
                <c:pt idx="0">
                  <c:v>0.55000000000000004</c:v>
                </c:pt>
                <c:pt idx="1">
                  <c:v>0.46600000000000003</c:v>
                </c:pt>
                <c:pt idx="2">
                  <c:v>0.51200000000000001</c:v>
                </c:pt>
                <c:pt idx="3">
                  <c:v>0.45500000000000002</c:v>
                </c:pt>
                <c:pt idx="4">
                  <c:v>0.45100000000000001</c:v>
                </c:pt>
                <c:pt idx="5">
                  <c:v>0.44800000000000001</c:v>
                </c:pt>
                <c:pt idx="6">
                  <c:v>0.39300000000000002</c:v>
                </c:pt>
                <c:pt idx="7">
                  <c:v>0.40699999999999997</c:v>
                </c:pt>
                <c:pt idx="8">
                  <c:v>0.48599999999999999</c:v>
                </c:pt>
                <c:pt idx="9">
                  <c:v>0.48499999999999999</c:v>
                </c:pt>
                <c:pt idx="10">
                  <c:v>0.45200000000000001</c:v>
                </c:pt>
                <c:pt idx="11">
                  <c:v>0.44400000000000001</c:v>
                </c:pt>
                <c:pt idx="12">
                  <c:v>0.436</c:v>
                </c:pt>
                <c:pt idx="13">
                  <c:v>0.41599999999999998</c:v>
                </c:pt>
                <c:pt idx="14">
                  <c:v>0.38900000000000001</c:v>
                </c:pt>
                <c:pt idx="15">
                  <c:v>0.40200000000000002</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Jun-24</c:v>
                </c:pt>
                <c:pt idx="4">
                  <c:v>Jul-24</c:v>
                </c:pt>
                <c:pt idx="5">
                  <c:v>Aug-24</c:v>
                </c:pt>
                <c:pt idx="6">
                  <c:v>Sep-24</c:v>
                </c:pt>
                <c:pt idx="7">
                  <c:v>Oct-24</c:v>
                </c:pt>
                <c:pt idx="8">
                  <c:v>Nov-24</c:v>
                </c:pt>
                <c:pt idx="9">
                  <c:v>Dec-24</c:v>
                </c:pt>
                <c:pt idx="10">
                  <c:v>Jan-25</c:v>
                </c:pt>
                <c:pt idx="11">
                  <c:v>Feb-25</c:v>
                </c:pt>
                <c:pt idx="12">
                  <c:v>Mar-25</c:v>
                </c:pt>
                <c:pt idx="13">
                  <c:v>Apr-25</c:v>
                </c:pt>
                <c:pt idx="14">
                  <c:v>May-25</c:v>
                </c:pt>
                <c:pt idx="15">
                  <c:v>Jun-25</c:v>
                </c:pt>
              </c:strCache>
            </c:strRef>
          </c:cat>
          <c:val>
            <c:numRef>
              <c:f>'Acceptance Rates '!$B$30:$Q$30</c:f>
              <c:numCache>
                <c:formatCode>0.0%</c:formatCode>
                <c:ptCount val="16"/>
                <c:pt idx="0">
                  <c:v>0.72</c:v>
                </c:pt>
                <c:pt idx="1">
                  <c:v>0.74</c:v>
                </c:pt>
                <c:pt idx="2">
                  <c:v>0.77400000000000002</c:v>
                </c:pt>
                <c:pt idx="3">
                  <c:v>0.745</c:v>
                </c:pt>
                <c:pt idx="4">
                  <c:v>0.76400000000000001</c:v>
                </c:pt>
                <c:pt idx="5">
                  <c:v>0.77700000000000002</c:v>
                </c:pt>
                <c:pt idx="6">
                  <c:v>0.748</c:v>
                </c:pt>
                <c:pt idx="7">
                  <c:v>0.72599999999999998</c:v>
                </c:pt>
                <c:pt idx="8">
                  <c:v>0.748</c:v>
                </c:pt>
                <c:pt idx="9">
                  <c:v>0.79</c:v>
                </c:pt>
                <c:pt idx="10">
                  <c:v>0.749</c:v>
                </c:pt>
                <c:pt idx="11">
                  <c:v>0.73399999999999999</c:v>
                </c:pt>
                <c:pt idx="12">
                  <c:v>0.72599999999999998</c:v>
                </c:pt>
                <c:pt idx="13">
                  <c:v>0.72899999999999998</c:v>
                </c:pt>
                <c:pt idx="14">
                  <c:v>0.69499999999999995</c:v>
                </c:pt>
                <c:pt idx="15">
                  <c:v>0.69599999999999995</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data'!$B$2:$N$2</c:f>
              <c:numCache>
                <c:formatCode>#,##0</c:formatCode>
                <c:ptCount val="13"/>
                <c:pt idx="0">
                  <c:v>2773</c:v>
                </c:pt>
                <c:pt idx="1">
                  <c:v>2515</c:v>
                </c:pt>
                <c:pt idx="2">
                  <c:v>2549</c:v>
                </c:pt>
                <c:pt idx="3">
                  <c:v>2676</c:v>
                </c:pt>
                <c:pt idx="4">
                  <c:v>3262</c:v>
                </c:pt>
                <c:pt idx="5">
                  <c:v>3037</c:v>
                </c:pt>
                <c:pt idx="6">
                  <c:v>1897</c:v>
                </c:pt>
                <c:pt idx="7">
                  <c:v>2406</c:v>
                </c:pt>
                <c:pt idx="8">
                  <c:v>3125</c:v>
                </c:pt>
                <c:pt idx="9">
                  <c:v>3909</c:v>
                </c:pt>
                <c:pt idx="10">
                  <c:v>3066</c:v>
                </c:pt>
                <c:pt idx="11">
                  <c:v>5460</c:v>
                </c:pt>
                <c:pt idx="12">
                  <c:v>4288</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data'!$B$3:$N$3</c:f>
              <c:numCache>
                <c:formatCode>#,##0</c:formatCode>
                <c:ptCount val="13"/>
                <c:pt idx="0">
                  <c:v>10312</c:v>
                </c:pt>
                <c:pt idx="1">
                  <c:v>11674</c:v>
                </c:pt>
                <c:pt idx="2">
                  <c:v>12594</c:v>
                </c:pt>
                <c:pt idx="3">
                  <c:v>11698</c:v>
                </c:pt>
                <c:pt idx="4">
                  <c:v>11543</c:v>
                </c:pt>
                <c:pt idx="5">
                  <c:v>10442</c:v>
                </c:pt>
                <c:pt idx="6">
                  <c:v>7505</c:v>
                </c:pt>
                <c:pt idx="7">
                  <c:v>9903</c:v>
                </c:pt>
                <c:pt idx="8">
                  <c:v>11628</c:v>
                </c:pt>
                <c:pt idx="9">
                  <c:v>12614</c:v>
                </c:pt>
                <c:pt idx="10">
                  <c:v>10272</c:v>
                </c:pt>
                <c:pt idx="11">
                  <c:v>14590</c:v>
                </c:pt>
                <c:pt idx="12">
                  <c:v>13096</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data'!$B$4:$N$4</c:f>
              <c:numCache>
                <c:formatCode>#,##0</c:formatCode>
                <c:ptCount val="13"/>
                <c:pt idx="0">
                  <c:v>1718</c:v>
                </c:pt>
                <c:pt idx="1">
                  <c:v>1342</c:v>
                </c:pt>
                <c:pt idx="2">
                  <c:v>1447</c:v>
                </c:pt>
                <c:pt idx="3">
                  <c:v>1571</c:v>
                </c:pt>
                <c:pt idx="4">
                  <c:v>2088</c:v>
                </c:pt>
                <c:pt idx="5">
                  <c:v>1884</c:v>
                </c:pt>
                <c:pt idx="6">
                  <c:v>1197</c:v>
                </c:pt>
                <c:pt idx="7">
                  <c:v>1599</c:v>
                </c:pt>
                <c:pt idx="8">
                  <c:v>2046</c:v>
                </c:pt>
                <c:pt idx="9">
                  <c:v>2402</c:v>
                </c:pt>
                <c:pt idx="10">
                  <c:v>1952</c:v>
                </c:pt>
                <c:pt idx="11">
                  <c:v>3642</c:v>
                </c:pt>
                <c:pt idx="12">
                  <c:v>3056</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data'!$B$9:$N$9</c:f>
              <c:numCache>
                <c:formatCode>#,##0</c:formatCode>
                <c:ptCount val="13"/>
                <c:pt idx="0">
                  <c:v>121</c:v>
                </c:pt>
                <c:pt idx="1">
                  <c:v>101</c:v>
                </c:pt>
                <c:pt idx="2">
                  <c:v>85</c:v>
                </c:pt>
                <c:pt idx="3">
                  <c:v>83</c:v>
                </c:pt>
                <c:pt idx="4">
                  <c:v>75</c:v>
                </c:pt>
                <c:pt idx="5">
                  <c:v>68</c:v>
                </c:pt>
                <c:pt idx="6">
                  <c:v>60</c:v>
                </c:pt>
                <c:pt idx="7">
                  <c:v>58</c:v>
                </c:pt>
                <c:pt idx="8">
                  <c:v>67</c:v>
                </c:pt>
                <c:pt idx="9">
                  <c:v>67</c:v>
                </c:pt>
                <c:pt idx="10">
                  <c:v>61</c:v>
                </c:pt>
                <c:pt idx="11">
                  <c:v>79</c:v>
                </c:pt>
                <c:pt idx="12">
                  <c:v>59</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data'!$B$10:$N$10</c:f>
              <c:numCache>
                <c:formatCode>#,##0</c:formatCode>
                <c:ptCount val="13"/>
                <c:pt idx="0">
                  <c:v>80</c:v>
                </c:pt>
                <c:pt idx="1">
                  <c:v>80</c:v>
                </c:pt>
                <c:pt idx="2">
                  <c:v>78</c:v>
                </c:pt>
                <c:pt idx="3">
                  <c:v>79</c:v>
                </c:pt>
                <c:pt idx="4">
                  <c:v>64</c:v>
                </c:pt>
                <c:pt idx="5">
                  <c:v>66</c:v>
                </c:pt>
                <c:pt idx="6">
                  <c:v>62</c:v>
                </c:pt>
                <c:pt idx="7">
                  <c:v>69</c:v>
                </c:pt>
                <c:pt idx="8">
                  <c:v>64</c:v>
                </c:pt>
                <c:pt idx="9">
                  <c:v>63</c:v>
                </c:pt>
                <c:pt idx="10">
                  <c:v>60</c:v>
                </c:pt>
                <c:pt idx="11">
                  <c:v>69</c:v>
                </c:pt>
                <c:pt idx="12">
                  <c:v>64</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45444</c:v>
                </c:pt>
                <c:pt idx="1">
                  <c:v>45474</c:v>
                </c:pt>
                <c:pt idx="2">
                  <c:v>45505</c:v>
                </c:pt>
                <c:pt idx="3">
                  <c:v>45536</c:v>
                </c:pt>
                <c:pt idx="4">
                  <c:v>45566</c:v>
                </c:pt>
                <c:pt idx="5">
                  <c:v>45597</c:v>
                </c:pt>
                <c:pt idx="6">
                  <c:v>45627</c:v>
                </c:pt>
                <c:pt idx="7">
                  <c:v>45658</c:v>
                </c:pt>
                <c:pt idx="8">
                  <c:v>45689</c:v>
                </c:pt>
                <c:pt idx="9">
                  <c:v>45717</c:v>
                </c:pt>
                <c:pt idx="10">
                  <c:v>45748</c:v>
                </c:pt>
                <c:pt idx="11">
                  <c:v>45778</c:v>
                </c:pt>
                <c:pt idx="12">
                  <c:v>45809</c:v>
                </c:pt>
              </c:numCache>
            </c:numRef>
          </c:cat>
          <c:val>
            <c:numRef>
              <c:f>'graph data'!$B$11:$N$11</c:f>
              <c:numCache>
                <c:formatCode>#,##0</c:formatCode>
                <c:ptCount val="13"/>
                <c:pt idx="0">
                  <c:v>9</c:v>
                </c:pt>
                <c:pt idx="1">
                  <c:v>7</c:v>
                </c:pt>
                <c:pt idx="2">
                  <c:v>8</c:v>
                </c:pt>
                <c:pt idx="3">
                  <c:v>9</c:v>
                </c:pt>
                <c:pt idx="4">
                  <c:v>11</c:v>
                </c:pt>
                <c:pt idx="5">
                  <c:v>9</c:v>
                </c:pt>
                <c:pt idx="6">
                  <c:v>10</c:v>
                </c:pt>
                <c:pt idx="7">
                  <c:v>9</c:v>
                </c:pt>
                <c:pt idx="8">
                  <c:v>10</c:v>
                </c:pt>
                <c:pt idx="9">
                  <c:v>11</c:v>
                </c:pt>
                <c:pt idx="10">
                  <c:v>16</c:v>
                </c:pt>
                <c:pt idx="11">
                  <c:v>14</c:v>
                </c:pt>
                <c:pt idx="12">
                  <c:v>17</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87</xdr:row>
      <xdr:rowOff>0</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12" name="TextBox 11">
          <a:extLst>
            <a:ext uri="{FF2B5EF4-FFF2-40B4-BE49-F238E27FC236}">
              <a16:creationId xmlns:a16="http://schemas.microsoft.com/office/drawing/2014/main" id="{AFB41EE3-9459-4F7E-893F-B904AB93640B}"/>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3" name="TextBox 12">
          <a:extLst>
            <a:ext uri="{FF2B5EF4-FFF2-40B4-BE49-F238E27FC236}">
              <a16:creationId xmlns:a16="http://schemas.microsoft.com/office/drawing/2014/main" id="{B0B60AD5-96DE-4885-B260-D3F526B8CE3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4" name="TextBox 13">
          <a:extLst>
            <a:ext uri="{FF2B5EF4-FFF2-40B4-BE49-F238E27FC236}">
              <a16:creationId xmlns:a16="http://schemas.microsoft.com/office/drawing/2014/main" id="{5F635266-A83E-4D29-907E-D05D6789E422}"/>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5" name="TextBox 14">
          <a:extLst>
            <a:ext uri="{FF2B5EF4-FFF2-40B4-BE49-F238E27FC236}">
              <a16:creationId xmlns:a16="http://schemas.microsoft.com/office/drawing/2014/main" id="{C93A31C3-8F73-4252-812B-6DE94D70ED4D}"/>
            </a:ext>
          </a:extLst>
        </xdr:cNvPr>
        <xdr:cNvSpPr txBox="1"/>
      </xdr:nvSpPr>
      <xdr:spPr>
        <a:xfrm>
          <a:off x="91122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6" name="TextBox 15">
          <a:extLst>
            <a:ext uri="{FF2B5EF4-FFF2-40B4-BE49-F238E27FC236}">
              <a16:creationId xmlns:a16="http://schemas.microsoft.com/office/drawing/2014/main" id="{365B0A9B-1E7E-4216-888E-2BAF91AB42E3}"/>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7" name="TextBox 16">
          <a:extLst>
            <a:ext uri="{FF2B5EF4-FFF2-40B4-BE49-F238E27FC236}">
              <a16:creationId xmlns:a16="http://schemas.microsoft.com/office/drawing/2014/main" id="{406F2E1C-B343-4882-8B9D-D6017545CA71}"/>
            </a:ext>
          </a:extLst>
        </xdr:cNvPr>
        <xdr:cNvSpPr txBox="1"/>
      </xdr:nvSpPr>
      <xdr:spPr>
        <a:xfrm>
          <a:off x="109537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18</xdr:col>
      <xdr:colOff>95250</xdr:colOff>
      <xdr:row>59</xdr:row>
      <xdr:rowOff>85725</xdr:rowOff>
    </xdr:from>
    <xdr:ext cx="184731" cy="264560"/>
    <xdr:sp macro="" textlink="">
      <xdr:nvSpPr>
        <xdr:cNvPr id="18" name="TextBox 17">
          <a:extLst>
            <a:ext uri="{FF2B5EF4-FFF2-40B4-BE49-F238E27FC236}">
              <a16:creationId xmlns:a16="http://schemas.microsoft.com/office/drawing/2014/main" id="{80F76403-6ECC-45E7-B6A6-3860BAC9465D}"/>
            </a:ext>
          </a:extLst>
        </xdr:cNvPr>
        <xdr:cNvSpPr txBox="1"/>
      </xdr:nvSpPr>
      <xdr:spPr>
        <a:xfrm>
          <a:off x="15504583" y="9208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9" name="TextBox 18">
          <a:extLst>
            <a:ext uri="{FF2B5EF4-FFF2-40B4-BE49-F238E27FC236}">
              <a16:creationId xmlns:a16="http://schemas.microsoft.com/office/drawing/2014/main" id="{1375D68F-7C25-401F-B9C0-C0B81E7CF4D3}"/>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0" name="TextBox 19">
          <a:extLst>
            <a:ext uri="{FF2B5EF4-FFF2-40B4-BE49-F238E27FC236}">
              <a16:creationId xmlns:a16="http://schemas.microsoft.com/office/drawing/2014/main" id="{E1F848A8-723D-4AC8-B78C-2E01B2F80188}"/>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1" name="TextBox 20">
          <a:extLst>
            <a:ext uri="{FF2B5EF4-FFF2-40B4-BE49-F238E27FC236}">
              <a16:creationId xmlns:a16="http://schemas.microsoft.com/office/drawing/2014/main" id="{F6EC2738-EAC1-4EA9-98A3-C7B2BE8F6DA4}"/>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2" name="TextBox 21">
          <a:extLst>
            <a:ext uri="{FF2B5EF4-FFF2-40B4-BE49-F238E27FC236}">
              <a16:creationId xmlns:a16="http://schemas.microsoft.com/office/drawing/2014/main" id="{24E3DC1F-C982-4687-B3D9-505D532A0270}"/>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23" name="TextBox 22">
          <a:extLst>
            <a:ext uri="{FF2B5EF4-FFF2-40B4-BE49-F238E27FC236}">
              <a16:creationId xmlns:a16="http://schemas.microsoft.com/office/drawing/2014/main" id="{656331D9-A929-4E3F-8FE9-FEF0B6E32D46}"/>
            </a:ext>
          </a:extLst>
        </xdr:cNvPr>
        <xdr:cNvSpPr txBox="1"/>
      </xdr:nvSpPr>
      <xdr:spPr>
        <a:xfrm>
          <a:off x="1199197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4" name="TextBox 23">
          <a:extLst>
            <a:ext uri="{FF2B5EF4-FFF2-40B4-BE49-F238E27FC236}">
              <a16:creationId xmlns:a16="http://schemas.microsoft.com/office/drawing/2014/main" id="{EC775C9F-1B10-49FD-AF13-21B3383AB04B}"/>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5" name="TextBox 24">
          <a:extLst>
            <a:ext uri="{FF2B5EF4-FFF2-40B4-BE49-F238E27FC236}">
              <a16:creationId xmlns:a16="http://schemas.microsoft.com/office/drawing/2014/main" id="{38EF96D8-E4F4-4151-879F-E59A9DFB74CB}"/>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26" name="TextBox 25">
          <a:extLst>
            <a:ext uri="{FF2B5EF4-FFF2-40B4-BE49-F238E27FC236}">
              <a16:creationId xmlns:a16="http://schemas.microsoft.com/office/drawing/2014/main" id="{F58FE346-3F47-4A1F-9ADD-CB4BFDD86CA0}"/>
            </a:ext>
          </a:extLst>
        </xdr:cNvPr>
        <xdr:cNvSpPr txBox="1"/>
      </xdr:nvSpPr>
      <xdr:spPr>
        <a:xfrm>
          <a:off x="92583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7" name="TextBox 26">
          <a:extLst>
            <a:ext uri="{FF2B5EF4-FFF2-40B4-BE49-F238E27FC236}">
              <a16:creationId xmlns:a16="http://schemas.microsoft.com/office/drawing/2014/main" id="{2086F715-899B-457B-96DC-A7BCA6F098D0}"/>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8" name="TextBox 27">
          <a:extLst>
            <a:ext uri="{FF2B5EF4-FFF2-40B4-BE49-F238E27FC236}">
              <a16:creationId xmlns:a16="http://schemas.microsoft.com/office/drawing/2014/main" id="{25C2559A-134E-4A3D-BA27-6594FC226DA0}"/>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87</xdr:row>
      <xdr:rowOff>0</xdr:rowOff>
    </xdr:from>
    <xdr:ext cx="184731" cy="264560"/>
    <xdr:sp macro="" textlink="">
      <xdr:nvSpPr>
        <xdr:cNvPr id="29" name="TextBox 28">
          <a:extLst>
            <a:ext uri="{FF2B5EF4-FFF2-40B4-BE49-F238E27FC236}">
              <a16:creationId xmlns:a16="http://schemas.microsoft.com/office/drawing/2014/main" id="{43828658-E8C2-421F-92DD-ED4CB2D63B8A}"/>
            </a:ext>
          </a:extLst>
        </xdr:cNvPr>
        <xdr:cNvSpPr txBox="1"/>
      </xdr:nvSpPr>
      <xdr:spPr>
        <a:xfrm>
          <a:off x="37814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0" name="TextBox 29">
          <a:extLst>
            <a:ext uri="{FF2B5EF4-FFF2-40B4-BE49-F238E27FC236}">
              <a16:creationId xmlns:a16="http://schemas.microsoft.com/office/drawing/2014/main" id="{07A9E044-C186-4B87-A56F-BBC13617D75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1" name="TextBox 30">
          <a:extLst>
            <a:ext uri="{FF2B5EF4-FFF2-40B4-BE49-F238E27FC236}">
              <a16:creationId xmlns:a16="http://schemas.microsoft.com/office/drawing/2014/main" id="{7B8A8955-BCFD-4191-A4C7-7293F097CF76}"/>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2" name="TextBox 31">
          <a:extLst>
            <a:ext uri="{FF2B5EF4-FFF2-40B4-BE49-F238E27FC236}">
              <a16:creationId xmlns:a16="http://schemas.microsoft.com/office/drawing/2014/main" id="{8DC3CACC-2DBB-44A4-A8E9-03D745171AF2}"/>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3" name="TextBox 32">
          <a:extLst>
            <a:ext uri="{FF2B5EF4-FFF2-40B4-BE49-F238E27FC236}">
              <a16:creationId xmlns:a16="http://schemas.microsoft.com/office/drawing/2014/main" id="{6EE24429-ED11-492D-A2ED-C84168A1ADED}"/>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34" name="TextBox 33">
          <a:extLst>
            <a:ext uri="{FF2B5EF4-FFF2-40B4-BE49-F238E27FC236}">
              <a16:creationId xmlns:a16="http://schemas.microsoft.com/office/drawing/2014/main" id="{2C6521DB-84A4-4C7B-9609-A8881373652F}"/>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5" name="TextBox 34">
          <a:extLst>
            <a:ext uri="{FF2B5EF4-FFF2-40B4-BE49-F238E27FC236}">
              <a16:creationId xmlns:a16="http://schemas.microsoft.com/office/drawing/2014/main" id="{84BED4B2-D544-4778-9274-A03D5190458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6" name="TextBox 35">
          <a:extLst>
            <a:ext uri="{FF2B5EF4-FFF2-40B4-BE49-F238E27FC236}">
              <a16:creationId xmlns:a16="http://schemas.microsoft.com/office/drawing/2014/main" id="{66BF4A7E-4981-4CDC-AE81-1345BEA9B138}"/>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37" name="TextBox 36">
          <a:extLst>
            <a:ext uri="{FF2B5EF4-FFF2-40B4-BE49-F238E27FC236}">
              <a16:creationId xmlns:a16="http://schemas.microsoft.com/office/drawing/2014/main" id="{C7855E37-25C1-4013-AD98-75B4D09F532C}"/>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8" name="TextBox 37">
          <a:extLst>
            <a:ext uri="{FF2B5EF4-FFF2-40B4-BE49-F238E27FC236}">
              <a16:creationId xmlns:a16="http://schemas.microsoft.com/office/drawing/2014/main" id="{F2003BA6-5119-47D8-92B0-784ADD73B1E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9" name="TextBox 38">
          <a:extLst>
            <a:ext uri="{FF2B5EF4-FFF2-40B4-BE49-F238E27FC236}">
              <a16:creationId xmlns:a16="http://schemas.microsoft.com/office/drawing/2014/main" id="{257F706F-CCE5-4F29-84D7-C8FC2438653B}"/>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0" name="TextBox 39">
          <a:extLst>
            <a:ext uri="{FF2B5EF4-FFF2-40B4-BE49-F238E27FC236}">
              <a16:creationId xmlns:a16="http://schemas.microsoft.com/office/drawing/2014/main" id="{48E9F4D8-0318-4EB9-A8ED-3626970F066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1" name="TextBox 40">
          <a:extLst>
            <a:ext uri="{FF2B5EF4-FFF2-40B4-BE49-F238E27FC236}">
              <a16:creationId xmlns:a16="http://schemas.microsoft.com/office/drawing/2014/main" id="{AEF8EA13-B2C7-4647-ACD0-95867F25551D}"/>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2" name="TextBox 41">
          <a:extLst>
            <a:ext uri="{FF2B5EF4-FFF2-40B4-BE49-F238E27FC236}">
              <a16:creationId xmlns:a16="http://schemas.microsoft.com/office/drawing/2014/main" id="{5DDA2894-D11E-45E4-9572-F99B7DC84247}"/>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3" name="TextBox 42">
          <a:extLst>
            <a:ext uri="{FF2B5EF4-FFF2-40B4-BE49-F238E27FC236}">
              <a16:creationId xmlns:a16="http://schemas.microsoft.com/office/drawing/2014/main" id="{D628E500-D702-41E8-988E-13B212E82B7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44" name="TextBox 43">
          <a:extLst>
            <a:ext uri="{FF2B5EF4-FFF2-40B4-BE49-F238E27FC236}">
              <a16:creationId xmlns:a16="http://schemas.microsoft.com/office/drawing/2014/main" id="{8973D769-B7E6-48B5-9BC5-B85539E15D11}"/>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5" name="TextBox 44">
          <a:extLst>
            <a:ext uri="{FF2B5EF4-FFF2-40B4-BE49-F238E27FC236}">
              <a16:creationId xmlns:a16="http://schemas.microsoft.com/office/drawing/2014/main" id="{CD176943-B26D-4131-9397-C812D558503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6" name="TextBox 45">
          <a:extLst>
            <a:ext uri="{FF2B5EF4-FFF2-40B4-BE49-F238E27FC236}">
              <a16:creationId xmlns:a16="http://schemas.microsoft.com/office/drawing/2014/main" id="{41AC975A-1CA7-44C7-9973-2A495EFEF73E}"/>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47" name="TextBox 46">
          <a:extLst>
            <a:ext uri="{FF2B5EF4-FFF2-40B4-BE49-F238E27FC236}">
              <a16:creationId xmlns:a16="http://schemas.microsoft.com/office/drawing/2014/main" id="{A870B7F3-EFA0-4282-992F-EE27C26120D9}"/>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8" name="TextBox 47">
          <a:extLst>
            <a:ext uri="{FF2B5EF4-FFF2-40B4-BE49-F238E27FC236}">
              <a16:creationId xmlns:a16="http://schemas.microsoft.com/office/drawing/2014/main" id="{95D1AE90-FCD0-469A-9C57-EA16B8D6731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9" name="TextBox 48">
          <a:extLst>
            <a:ext uri="{FF2B5EF4-FFF2-40B4-BE49-F238E27FC236}">
              <a16:creationId xmlns:a16="http://schemas.microsoft.com/office/drawing/2014/main" id="{7E62D9CF-DAF0-4F57-BD7C-D8D19C215C3A}"/>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50" name="TextBox 49">
          <a:extLst>
            <a:ext uri="{FF2B5EF4-FFF2-40B4-BE49-F238E27FC236}">
              <a16:creationId xmlns:a16="http://schemas.microsoft.com/office/drawing/2014/main" id="{FF008B40-5269-4A33-B7AD-8B65E1AA6601}"/>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1" name="TextBox 50">
          <a:extLst>
            <a:ext uri="{FF2B5EF4-FFF2-40B4-BE49-F238E27FC236}">
              <a16:creationId xmlns:a16="http://schemas.microsoft.com/office/drawing/2014/main" id="{A17E4A7E-5D8E-4771-B1AB-3DE46638492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52" name="TextBox 51">
          <a:extLst>
            <a:ext uri="{FF2B5EF4-FFF2-40B4-BE49-F238E27FC236}">
              <a16:creationId xmlns:a16="http://schemas.microsoft.com/office/drawing/2014/main" id="{EFBB6493-DF49-4F1B-AD7C-40EB0E45D8F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3" name="TextBox 52">
          <a:extLst>
            <a:ext uri="{FF2B5EF4-FFF2-40B4-BE49-F238E27FC236}">
              <a16:creationId xmlns:a16="http://schemas.microsoft.com/office/drawing/2014/main" id="{308F31AE-4E59-4A52-BCE6-2136E27AF94A}"/>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4" name="TextBox 53">
          <a:extLst>
            <a:ext uri="{FF2B5EF4-FFF2-40B4-BE49-F238E27FC236}">
              <a16:creationId xmlns:a16="http://schemas.microsoft.com/office/drawing/2014/main" id="{57040CFA-6C34-49B1-BC24-181D2C2CD51B}"/>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55" name="TextBox 54">
          <a:extLst>
            <a:ext uri="{FF2B5EF4-FFF2-40B4-BE49-F238E27FC236}">
              <a16:creationId xmlns:a16="http://schemas.microsoft.com/office/drawing/2014/main" id="{E0ED5BA0-3728-4B9A-AED0-26B31BB5220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6" name="TextBox 55">
          <a:extLst>
            <a:ext uri="{FF2B5EF4-FFF2-40B4-BE49-F238E27FC236}">
              <a16:creationId xmlns:a16="http://schemas.microsoft.com/office/drawing/2014/main" id="{6B5813C1-1D99-459B-AED0-64CE02E8996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7" name="TextBox 56">
          <a:extLst>
            <a:ext uri="{FF2B5EF4-FFF2-40B4-BE49-F238E27FC236}">
              <a16:creationId xmlns:a16="http://schemas.microsoft.com/office/drawing/2014/main" id="{421C4ADC-03A2-4AA4-90BB-1CB5823D1B4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58" name="TextBox 57">
          <a:extLst>
            <a:ext uri="{FF2B5EF4-FFF2-40B4-BE49-F238E27FC236}">
              <a16:creationId xmlns:a16="http://schemas.microsoft.com/office/drawing/2014/main" id="{0C61C3AA-D6F8-4999-89A6-72FB425C1BA5}"/>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9" name="TextBox 58">
          <a:extLst>
            <a:ext uri="{FF2B5EF4-FFF2-40B4-BE49-F238E27FC236}">
              <a16:creationId xmlns:a16="http://schemas.microsoft.com/office/drawing/2014/main" id="{048A9B04-BCCE-4ABC-BD3E-85EBC8A724A1}"/>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0" name="TextBox 59">
          <a:extLst>
            <a:ext uri="{FF2B5EF4-FFF2-40B4-BE49-F238E27FC236}">
              <a16:creationId xmlns:a16="http://schemas.microsoft.com/office/drawing/2014/main" id="{3B958707-92E6-4103-AAE6-AF0BFF167EE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1" name="TextBox 60">
          <a:extLst>
            <a:ext uri="{FF2B5EF4-FFF2-40B4-BE49-F238E27FC236}">
              <a16:creationId xmlns:a16="http://schemas.microsoft.com/office/drawing/2014/main" id="{4E2F373D-3310-4627-891F-D28D06432622}"/>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2" name="TextBox 61">
          <a:extLst>
            <a:ext uri="{FF2B5EF4-FFF2-40B4-BE49-F238E27FC236}">
              <a16:creationId xmlns:a16="http://schemas.microsoft.com/office/drawing/2014/main" id="{5C27D3D6-92CF-4EEE-8BEB-731E2851A411}"/>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3" name="TextBox 62">
          <a:extLst>
            <a:ext uri="{FF2B5EF4-FFF2-40B4-BE49-F238E27FC236}">
              <a16:creationId xmlns:a16="http://schemas.microsoft.com/office/drawing/2014/main" id="{56DDE3FE-280C-4C1D-8F1D-C0BBEDF10400}"/>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4" name="TextBox 63">
          <a:extLst>
            <a:ext uri="{FF2B5EF4-FFF2-40B4-BE49-F238E27FC236}">
              <a16:creationId xmlns:a16="http://schemas.microsoft.com/office/drawing/2014/main" id="{32977C3F-B3D1-426C-B941-A4DA71FCC330}"/>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65" name="TextBox 64">
          <a:extLst>
            <a:ext uri="{FF2B5EF4-FFF2-40B4-BE49-F238E27FC236}">
              <a16:creationId xmlns:a16="http://schemas.microsoft.com/office/drawing/2014/main" id="{6333F5CD-98A4-427D-B7A8-B6B8B518EA3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6" name="TextBox 65">
          <a:extLst>
            <a:ext uri="{FF2B5EF4-FFF2-40B4-BE49-F238E27FC236}">
              <a16:creationId xmlns:a16="http://schemas.microsoft.com/office/drawing/2014/main" id="{ED17C127-E526-41BF-80BC-B0247B69A0ED}"/>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7" name="TextBox 66">
          <a:extLst>
            <a:ext uri="{FF2B5EF4-FFF2-40B4-BE49-F238E27FC236}">
              <a16:creationId xmlns:a16="http://schemas.microsoft.com/office/drawing/2014/main" id="{15BFFA3C-F165-4277-84AB-9ED360CBD0A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68" name="TextBox 67">
          <a:extLst>
            <a:ext uri="{FF2B5EF4-FFF2-40B4-BE49-F238E27FC236}">
              <a16:creationId xmlns:a16="http://schemas.microsoft.com/office/drawing/2014/main" id="{870508D6-A425-4C22-A2DE-23DF12C28E3B}"/>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9" name="TextBox 68">
          <a:extLst>
            <a:ext uri="{FF2B5EF4-FFF2-40B4-BE49-F238E27FC236}">
              <a16:creationId xmlns:a16="http://schemas.microsoft.com/office/drawing/2014/main" id="{456CF691-02E1-45FD-B2C9-03385D07D89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70" name="TextBox 69">
          <a:extLst>
            <a:ext uri="{FF2B5EF4-FFF2-40B4-BE49-F238E27FC236}">
              <a16:creationId xmlns:a16="http://schemas.microsoft.com/office/drawing/2014/main" id="{878A29F6-4F32-4491-AB19-4DB9A3CC44D9}"/>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71" name="TextBox 70">
          <a:extLst>
            <a:ext uri="{FF2B5EF4-FFF2-40B4-BE49-F238E27FC236}">
              <a16:creationId xmlns:a16="http://schemas.microsoft.com/office/drawing/2014/main" id="{995A390C-29CC-4F29-891E-ED5794A1A70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2" name="TextBox 71">
          <a:extLst>
            <a:ext uri="{FF2B5EF4-FFF2-40B4-BE49-F238E27FC236}">
              <a16:creationId xmlns:a16="http://schemas.microsoft.com/office/drawing/2014/main" id="{EA74CB30-CDE8-40ED-8807-333D31236E1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73" name="TextBox 72">
          <a:extLst>
            <a:ext uri="{FF2B5EF4-FFF2-40B4-BE49-F238E27FC236}">
              <a16:creationId xmlns:a16="http://schemas.microsoft.com/office/drawing/2014/main" id="{59380247-FBAE-4E5F-BEFD-4F5853DACF50}"/>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4" name="TextBox 73">
          <a:extLst>
            <a:ext uri="{FF2B5EF4-FFF2-40B4-BE49-F238E27FC236}">
              <a16:creationId xmlns:a16="http://schemas.microsoft.com/office/drawing/2014/main" id="{9239AED6-9EF0-4DF0-A2FA-0223A429A7F0}"/>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5" name="TextBox 74">
          <a:extLst>
            <a:ext uri="{FF2B5EF4-FFF2-40B4-BE49-F238E27FC236}">
              <a16:creationId xmlns:a16="http://schemas.microsoft.com/office/drawing/2014/main" id="{7B4BA8D1-1903-41FE-B681-B7DFC630692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76" name="TextBox 75">
          <a:extLst>
            <a:ext uri="{FF2B5EF4-FFF2-40B4-BE49-F238E27FC236}">
              <a16:creationId xmlns:a16="http://schemas.microsoft.com/office/drawing/2014/main" id="{65825041-E36C-4F77-A817-106DDA89F793}"/>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7" name="TextBox 76">
          <a:extLst>
            <a:ext uri="{FF2B5EF4-FFF2-40B4-BE49-F238E27FC236}">
              <a16:creationId xmlns:a16="http://schemas.microsoft.com/office/drawing/2014/main" id="{459BDE1C-4934-43D0-B178-3C2F1F132E4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8" name="TextBox 77">
          <a:extLst>
            <a:ext uri="{FF2B5EF4-FFF2-40B4-BE49-F238E27FC236}">
              <a16:creationId xmlns:a16="http://schemas.microsoft.com/office/drawing/2014/main" id="{61972BB7-98E0-4EE0-B56C-2A8E56ECADC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79" name="TextBox 78">
          <a:extLst>
            <a:ext uri="{FF2B5EF4-FFF2-40B4-BE49-F238E27FC236}">
              <a16:creationId xmlns:a16="http://schemas.microsoft.com/office/drawing/2014/main" id="{2FB3D7FB-5724-46F0-818B-C31083773B82}"/>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0" name="TextBox 79">
          <a:extLst>
            <a:ext uri="{FF2B5EF4-FFF2-40B4-BE49-F238E27FC236}">
              <a16:creationId xmlns:a16="http://schemas.microsoft.com/office/drawing/2014/main" id="{45CD1E3F-47BE-47CE-926D-314D27C0AD4D}"/>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1" name="TextBox 80">
          <a:extLst>
            <a:ext uri="{FF2B5EF4-FFF2-40B4-BE49-F238E27FC236}">
              <a16:creationId xmlns:a16="http://schemas.microsoft.com/office/drawing/2014/main" id="{A8A9C092-3527-4AEF-9032-D0546D920285}"/>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2" name="TextBox 81">
          <a:extLst>
            <a:ext uri="{FF2B5EF4-FFF2-40B4-BE49-F238E27FC236}">
              <a16:creationId xmlns:a16="http://schemas.microsoft.com/office/drawing/2014/main" id="{EBA60470-FC63-4A0F-9520-6A0AAE8BEE71}"/>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3" name="TextBox 82">
          <a:extLst>
            <a:ext uri="{FF2B5EF4-FFF2-40B4-BE49-F238E27FC236}">
              <a16:creationId xmlns:a16="http://schemas.microsoft.com/office/drawing/2014/main" id="{E30591B2-E71D-4DBC-99E7-72821CC74077}"/>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4" name="TextBox 83">
          <a:extLst>
            <a:ext uri="{FF2B5EF4-FFF2-40B4-BE49-F238E27FC236}">
              <a16:creationId xmlns:a16="http://schemas.microsoft.com/office/drawing/2014/main" id="{851C7227-5193-4E1D-8A11-6D3C041BE96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5" name="TextBox 84">
          <a:extLst>
            <a:ext uri="{FF2B5EF4-FFF2-40B4-BE49-F238E27FC236}">
              <a16:creationId xmlns:a16="http://schemas.microsoft.com/office/drawing/2014/main" id="{C791DCB8-F9F4-4E3B-B756-0874EDA7E5A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86" name="TextBox 85">
          <a:extLst>
            <a:ext uri="{FF2B5EF4-FFF2-40B4-BE49-F238E27FC236}">
              <a16:creationId xmlns:a16="http://schemas.microsoft.com/office/drawing/2014/main" id="{C8DDCC62-2803-4099-87B7-82AEEA36D54A}"/>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7" name="TextBox 86">
          <a:extLst>
            <a:ext uri="{FF2B5EF4-FFF2-40B4-BE49-F238E27FC236}">
              <a16:creationId xmlns:a16="http://schemas.microsoft.com/office/drawing/2014/main" id="{1B9E75B0-4654-407C-B94B-D62EA51A464A}"/>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8" name="TextBox 87">
          <a:extLst>
            <a:ext uri="{FF2B5EF4-FFF2-40B4-BE49-F238E27FC236}">
              <a16:creationId xmlns:a16="http://schemas.microsoft.com/office/drawing/2014/main" id="{88426A74-1E22-41E2-8FF6-0EFE936A1569}"/>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89" name="TextBox 88">
          <a:extLst>
            <a:ext uri="{FF2B5EF4-FFF2-40B4-BE49-F238E27FC236}">
              <a16:creationId xmlns:a16="http://schemas.microsoft.com/office/drawing/2014/main" id="{74CA4A9C-370A-4839-8EFB-1CB10B2716C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90" name="TextBox 89">
          <a:extLst>
            <a:ext uri="{FF2B5EF4-FFF2-40B4-BE49-F238E27FC236}">
              <a16:creationId xmlns:a16="http://schemas.microsoft.com/office/drawing/2014/main" id="{CB7F093C-63DD-4A3D-BBF9-B7C1AFE3313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91" name="TextBox 90">
          <a:extLst>
            <a:ext uri="{FF2B5EF4-FFF2-40B4-BE49-F238E27FC236}">
              <a16:creationId xmlns:a16="http://schemas.microsoft.com/office/drawing/2014/main" id="{4B7E1E74-50F4-48DC-8B77-ADB092C50FAB}"/>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92" name="TextBox 91">
          <a:extLst>
            <a:ext uri="{FF2B5EF4-FFF2-40B4-BE49-F238E27FC236}">
              <a16:creationId xmlns:a16="http://schemas.microsoft.com/office/drawing/2014/main" id="{7114FAA2-EDAC-4D9B-9BB8-173D7975709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3" name="TextBox 92">
          <a:extLst>
            <a:ext uri="{FF2B5EF4-FFF2-40B4-BE49-F238E27FC236}">
              <a16:creationId xmlns:a16="http://schemas.microsoft.com/office/drawing/2014/main" id="{8B515C74-C3FA-4085-BF72-451BD186478F}"/>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94" name="TextBox 93">
          <a:extLst>
            <a:ext uri="{FF2B5EF4-FFF2-40B4-BE49-F238E27FC236}">
              <a16:creationId xmlns:a16="http://schemas.microsoft.com/office/drawing/2014/main" id="{0E295267-B3C7-4841-9141-030D2CC3CC8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5" name="TextBox 94">
          <a:extLst>
            <a:ext uri="{FF2B5EF4-FFF2-40B4-BE49-F238E27FC236}">
              <a16:creationId xmlns:a16="http://schemas.microsoft.com/office/drawing/2014/main" id="{5658C9E0-BFC8-4469-A33C-DAA455CA616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6" name="TextBox 95">
          <a:extLst>
            <a:ext uri="{FF2B5EF4-FFF2-40B4-BE49-F238E27FC236}">
              <a16:creationId xmlns:a16="http://schemas.microsoft.com/office/drawing/2014/main" id="{E045631E-F74A-4D91-B45F-2D6A10F9210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97" name="TextBox 96">
          <a:extLst>
            <a:ext uri="{FF2B5EF4-FFF2-40B4-BE49-F238E27FC236}">
              <a16:creationId xmlns:a16="http://schemas.microsoft.com/office/drawing/2014/main" id="{D8D81215-9D76-4F72-A773-3823389CB0E7}"/>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8" name="TextBox 97">
          <a:extLst>
            <a:ext uri="{FF2B5EF4-FFF2-40B4-BE49-F238E27FC236}">
              <a16:creationId xmlns:a16="http://schemas.microsoft.com/office/drawing/2014/main" id="{E57795EC-854E-46D3-A08E-B1D3983B614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9" name="TextBox 98">
          <a:extLst>
            <a:ext uri="{FF2B5EF4-FFF2-40B4-BE49-F238E27FC236}">
              <a16:creationId xmlns:a16="http://schemas.microsoft.com/office/drawing/2014/main" id="{822C99CB-3947-45C4-9C8A-3D89AF1FA02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00" name="TextBox 99">
          <a:extLst>
            <a:ext uri="{FF2B5EF4-FFF2-40B4-BE49-F238E27FC236}">
              <a16:creationId xmlns:a16="http://schemas.microsoft.com/office/drawing/2014/main" id="{D708F188-5E8C-452E-A43B-7B1D2F174A6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1" name="TextBox 100">
          <a:extLst>
            <a:ext uri="{FF2B5EF4-FFF2-40B4-BE49-F238E27FC236}">
              <a16:creationId xmlns:a16="http://schemas.microsoft.com/office/drawing/2014/main" id="{8325C489-3E85-4BFA-904A-AF8A8E11688E}"/>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2" name="TextBox 101">
          <a:extLst>
            <a:ext uri="{FF2B5EF4-FFF2-40B4-BE49-F238E27FC236}">
              <a16:creationId xmlns:a16="http://schemas.microsoft.com/office/drawing/2014/main" id="{69535364-3B81-4893-B3A0-B48FF83F504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3" name="TextBox 102">
          <a:extLst>
            <a:ext uri="{FF2B5EF4-FFF2-40B4-BE49-F238E27FC236}">
              <a16:creationId xmlns:a16="http://schemas.microsoft.com/office/drawing/2014/main" id="{45EA7234-CEFD-46EE-9A3D-597B92EC5C65}"/>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4" name="TextBox 103">
          <a:extLst>
            <a:ext uri="{FF2B5EF4-FFF2-40B4-BE49-F238E27FC236}">
              <a16:creationId xmlns:a16="http://schemas.microsoft.com/office/drawing/2014/main" id="{A0F210FB-C7BB-4827-8A2C-F290C10BCAD3}"/>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5" name="TextBox 104">
          <a:extLst>
            <a:ext uri="{FF2B5EF4-FFF2-40B4-BE49-F238E27FC236}">
              <a16:creationId xmlns:a16="http://schemas.microsoft.com/office/drawing/2014/main" id="{3A02F8B5-19D5-4822-BC43-590241EEFDC7}"/>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6" name="TextBox 105">
          <a:extLst>
            <a:ext uri="{FF2B5EF4-FFF2-40B4-BE49-F238E27FC236}">
              <a16:creationId xmlns:a16="http://schemas.microsoft.com/office/drawing/2014/main" id="{710BAA98-BC85-4291-A703-3C832E6409C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107" name="TextBox 106">
          <a:extLst>
            <a:ext uri="{FF2B5EF4-FFF2-40B4-BE49-F238E27FC236}">
              <a16:creationId xmlns:a16="http://schemas.microsoft.com/office/drawing/2014/main" id="{1DDC295F-C404-4030-AE5D-D21639EB3279}"/>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8" name="TextBox 107">
          <a:extLst>
            <a:ext uri="{FF2B5EF4-FFF2-40B4-BE49-F238E27FC236}">
              <a16:creationId xmlns:a16="http://schemas.microsoft.com/office/drawing/2014/main" id="{A13663D3-F222-45FF-AAE1-FA3BD3BA3CD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9" name="TextBox 108">
          <a:extLst>
            <a:ext uri="{FF2B5EF4-FFF2-40B4-BE49-F238E27FC236}">
              <a16:creationId xmlns:a16="http://schemas.microsoft.com/office/drawing/2014/main" id="{BC2CB2A7-876E-4901-A14B-E291141972E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10" name="TextBox 109">
          <a:extLst>
            <a:ext uri="{FF2B5EF4-FFF2-40B4-BE49-F238E27FC236}">
              <a16:creationId xmlns:a16="http://schemas.microsoft.com/office/drawing/2014/main" id="{99E9339A-C63C-479E-A74B-43AA700C2F0C}"/>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11" name="TextBox 110">
          <a:extLst>
            <a:ext uri="{FF2B5EF4-FFF2-40B4-BE49-F238E27FC236}">
              <a16:creationId xmlns:a16="http://schemas.microsoft.com/office/drawing/2014/main" id="{A8058A0A-7883-465C-A547-E1EE23E4FD42}"/>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12" name="TextBox 111">
          <a:extLst>
            <a:ext uri="{FF2B5EF4-FFF2-40B4-BE49-F238E27FC236}">
              <a16:creationId xmlns:a16="http://schemas.microsoft.com/office/drawing/2014/main" id="{8CEA9725-C96B-4864-AE95-A9B6E4546EFF}"/>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113" name="TextBox 112">
          <a:extLst>
            <a:ext uri="{FF2B5EF4-FFF2-40B4-BE49-F238E27FC236}">
              <a16:creationId xmlns:a16="http://schemas.microsoft.com/office/drawing/2014/main" id="{6C2F3C57-5661-4CE8-9777-41569DD0E8AD}"/>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28</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29</xdr:row>
      <xdr:rowOff>25400</xdr:rowOff>
    </xdr:from>
    <xdr:to>
      <xdr:col>23</xdr:col>
      <xdr:colOff>21167</xdr:colOff>
      <xdr:row>42</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25</xdr:row>
      <xdr:rowOff>14816</xdr:rowOff>
    </xdr:from>
    <xdr:to>
      <xdr:col>6</xdr:col>
      <xdr:colOff>529166</xdr:colOff>
      <xdr:row>43</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51</xdr:row>
      <xdr:rowOff>46566</xdr:rowOff>
    </xdr:from>
    <xdr:to>
      <xdr:col>12</xdr:col>
      <xdr:colOff>370417</xdr:colOff>
      <xdr:row>62</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51</xdr:row>
      <xdr:rowOff>42335</xdr:rowOff>
    </xdr:from>
    <xdr:to>
      <xdr:col>5</xdr:col>
      <xdr:colOff>63500</xdr:colOff>
      <xdr:row>62</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activeCell="N21" sqref="N21"/>
    </sheetView>
  </sheetViews>
  <sheetFormatPr defaultColWidth="9.1796875" defaultRowHeight="14.5" x14ac:dyDescent="0.35"/>
  <cols>
    <col min="1" max="1" width="63.26953125" style="4" customWidth="1"/>
    <col min="2" max="5" width="9.1796875" style="4"/>
    <col min="6" max="6" width="10.453125" style="4" customWidth="1"/>
    <col min="7" max="7" width="13.1796875" style="4" customWidth="1"/>
    <col min="8" max="11" width="9.1796875" style="4"/>
    <col min="12" max="12" width="14.453125" style="4" customWidth="1"/>
    <col min="13" max="16384" width="9.1796875" style="4"/>
  </cols>
  <sheetData>
    <row r="1" spans="1:19" s="2" customFormat="1" x14ac:dyDescent="0.35">
      <c r="A1" s="1"/>
      <c r="B1" s="162"/>
      <c r="C1" s="162"/>
      <c r="D1" s="162"/>
      <c r="E1" s="162"/>
      <c r="F1" s="162"/>
      <c r="G1" s="162"/>
      <c r="H1" s="162"/>
      <c r="I1" s="162"/>
      <c r="J1" s="162"/>
      <c r="K1" s="162"/>
      <c r="L1" s="162"/>
      <c r="M1" s="163"/>
      <c r="N1" s="163"/>
      <c r="O1" s="163"/>
      <c r="P1" s="163"/>
      <c r="Q1" s="163"/>
      <c r="R1" s="163"/>
    </row>
    <row r="2" spans="1:19" s="2" customFormat="1" x14ac:dyDescent="0.35">
      <c r="A2" s="1"/>
      <c r="B2" s="162"/>
      <c r="C2" s="162"/>
      <c r="D2" s="162"/>
      <c r="E2" s="162"/>
      <c r="F2" s="162"/>
      <c r="G2" s="162"/>
      <c r="H2" s="162"/>
      <c r="I2" s="162"/>
      <c r="J2" s="162"/>
      <c r="K2" s="162"/>
      <c r="L2" s="162"/>
      <c r="M2" s="163"/>
      <c r="N2" s="163"/>
      <c r="O2" s="163"/>
      <c r="P2" s="163"/>
      <c r="Q2" s="163"/>
      <c r="R2" s="163"/>
    </row>
    <row r="3" spans="1:19" s="2" customFormat="1" x14ac:dyDescent="0.35">
      <c r="A3" s="1"/>
      <c r="B3" s="162"/>
      <c r="C3" s="162"/>
      <c r="D3" s="162"/>
      <c r="E3" s="162"/>
      <c r="F3" s="162"/>
      <c r="G3" s="162"/>
      <c r="H3" s="162"/>
      <c r="I3" s="162"/>
      <c r="J3" s="162"/>
      <c r="K3" s="162"/>
      <c r="L3" s="162"/>
      <c r="M3" s="163"/>
      <c r="N3" s="163"/>
      <c r="O3" s="163"/>
      <c r="P3" s="163"/>
      <c r="Q3" s="163"/>
      <c r="R3" s="163"/>
    </row>
    <row r="4" spans="1:19" s="2" customFormat="1" x14ac:dyDescent="0.35">
      <c r="A4" s="1"/>
      <c r="B4" s="162"/>
      <c r="C4" s="162"/>
      <c r="D4" s="162"/>
      <c r="E4" s="162"/>
      <c r="F4" s="162"/>
      <c r="G4" s="162"/>
      <c r="H4" s="162"/>
      <c r="I4" s="162"/>
      <c r="J4" s="162"/>
      <c r="K4" s="162"/>
      <c r="L4" s="162"/>
      <c r="M4" s="163"/>
      <c r="N4" s="163"/>
      <c r="O4" s="163"/>
      <c r="P4" s="163"/>
      <c r="Q4" s="163"/>
      <c r="R4" s="163"/>
    </row>
    <row r="5" spans="1:19" s="2" customFormat="1" x14ac:dyDescent="0.35">
      <c r="A5" s="1"/>
      <c r="B5" s="162"/>
      <c r="C5" s="162"/>
      <c r="D5" s="162"/>
      <c r="E5" s="162"/>
      <c r="F5" s="162"/>
      <c r="G5" s="162"/>
      <c r="H5" s="162"/>
      <c r="I5" s="162"/>
      <c r="J5" s="162"/>
      <c r="K5" s="162"/>
      <c r="L5" s="162"/>
      <c r="M5" s="163"/>
      <c r="N5" s="163"/>
      <c r="O5" s="163"/>
      <c r="P5" s="163"/>
      <c r="Q5" s="163"/>
      <c r="R5" s="163"/>
    </row>
    <row r="6" spans="1:19" s="2" customFormat="1" x14ac:dyDescent="0.35">
      <c r="A6" s="164"/>
      <c r="B6" s="165"/>
      <c r="C6" s="165"/>
      <c r="D6" s="165"/>
      <c r="E6" s="165"/>
      <c r="F6" s="165"/>
      <c r="G6" s="165"/>
      <c r="H6" s="165"/>
      <c r="I6" s="165"/>
      <c r="J6" s="165"/>
      <c r="K6" s="165"/>
      <c r="L6" s="165"/>
      <c r="M6" s="163"/>
      <c r="N6" s="163"/>
      <c r="O6" s="163"/>
      <c r="P6" s="163"/>
      <c r="Q6" s="163"/>
      <c r="R6" s="163"/>
      <c r="S6" s="12"/>
    </row>
    <row r="7" spans="1:19" s="2" customFormat="1" x14ac:dyDescent="0.35">
      <c r="A7" s="164"/>
      <c r="B7" s="165"/>
      <c r="C7" s="165"/>
      <c r="D7" s="165"/>
      <c r="E7" s="165"/>
      <c r="F7" s="165"/>
      <c r="G7" s="165"/>
      <c r="H7" s="165"/>
      <c r="I7" s="165"/>
      <c r="J7" s="165"/>
      <c r="K7" s="165"/>
      <c r="L7" s="165"/>
      <c r="M7" s="163"/>
      <c r="N7" s="163"/>
      <c r="O7" s="163"/>
      <c r="P7" s="163"/>
      <c r="Q7" s="163"/>
      <c r="R7" s="163"/>
      <c r="S7" s="12"/>
    </row>
    <row r="8" spans="1:19" x14ac:dyDescent="0.35">
      <c r="L8" s="173">
        <v>45838</v>
      </c>
    </row>
    <row r="10" spans="1:19" x14ac:dyDescent="0.35">
      <c r="A10" s="166" t="s">
        <v>0</v>
      </c>
      <c r="B10" s="167"/>
    </row>
    <row r="11" spans="1:19" x14ac:dyDescent="0.35">
      <c r="A11" s="168" t="s">
        <v>1</v>
      </c>
      <c r="B11" s="167"/>
    </row>
    <row r="12" spans="1:19" x14ac:dyDescent="0.35">
      <c r="A12" s="6" t="s">
        <v>2</v>
      </c>
      <c r="B12" s="60"/>
    </row>
    <row r="13" spans="1:19" x14ac:dyDescent="0.35">
      <c r="A13" s="6" t="s">
        <v>3</v>
      </c>
      <c r="B13" s="60"/>
    </row>
    <row r="14" spans="1:19" x14ac:dyDescent="0.35">
      <c r="A14" s="8" t="s">
        <v>4</v>
      </c>
      <c r="B14" s="60"/>
    </row>
    <row r="16" spans="1:19" x14ac:dyDescent="0.35">
      <c r="A16" s="166" t="s">
        <v>5</v>
      </c>
      <c r="B16" s="167"/>
      <c r="C16" s="4" t="s">
        <v>6</v>
      </c>
    </row>
    <row r="17" spans="1:3" x14ac:dyDescent="0.35">
      <c r="A17" s="168" t="s">
        <v>7</v>
      </c>
      <c r="B17" s="167"/>
    </row>
    <row r="18" spans="1:3" x14ac:dyDescent="0.35">
      <c r="A18" s="6" t="s">
        <v>8</v>
      </c>
      <c r="B18" s="60"/>
    </row>
    <row r="19" spans="1:3" x14ac:dyDescent="0.35">
      <c r="A19" s="6" t="s">
        <v>9</v>
      </c>
      <c r="B19" s="60"/>
    </row>
    <row r="20" spans="1:3" x14ac:dyDescent="0.35">
      <c r="A20" s="6" t="s">
        <v>10</v>
      </c>
      <c r="B20" s="60"/>
    </row>
    <row r="21" spans="1:3" x14ac:dyDescent="0.35">
      <c r="A21" s="6" t="s">
        <v>11</v>
      </c>
      <c r="B21" s="60"/>
      <c r="C21" s="4" t="s">
        <v>6</v>
      </c>
    </row>
    <row r="23" spans="1:3" x14ac:dyDescent="0.35">
      <c r="A23" s="166" t="s">
        <v>12</v>
      </c>
      <c r="B23" s="167" t="s">
        <v>6</v>
      </c>
    </row>
    <row r="24" spans="1:3" ht="30" customHeight="1" x14ac:dyDescent="0.35">
      <c r="A24" s="217" t="s">
        <v>13</v>
      </c>
      <c r="B24" s="217"/>
    </row>
    <row r="25" spans="1:3" x14ac:dyDescent="0.35">
      <c r="A25" s="129" t="s">
        <v>14</v>
      </c>
      <c r="B25" s="60"/>
    </row>
    <row r="26" spans="1:3" x14ac:dyDescent="0.35">
      <c r="A26" s="129" t="s">
        <v>15</v>
      </c>
      <c r="B26" s="60"/>
    </row>
    <row r="28" spans="1:3" x14ac:dyDescent="0.35">
      <c r="A28" s="166" t="s">
        <v>16</v>
      </c>
      <c r="B28" s="167"/>
    </row>
    <row r="29" spans="1:3" ht="60" customHeight="1" x14ac:dyDescent="0.35">
      <c r="A29" s="217" t="s">
        <v>17</v>
      </c>
      <c r="B29" s="217"/>
      <c r="C29" s="169"/>
    </row>
    <row r="30" spans="1:3" x14ac:dyDescent="0.35">
      <c r="A30" s="170" t="s">
        <v>18</v>
      </c>
      <c r="B30" s="60"/>
    </row>
    <row r="31" spans="1:3" x14ac:dyDescent="0.35">
      <c r="A31" s="6" t="s">
        <v>19</v>
      </c>
      <c r="B31" s="60"/>
    </row>
    <row r="32" spans="1:3" ht="14.5" customHeight="1" x14ac:dyDescent="0.35">
      <c r="A32" s="108" t="s">
        <v>20</v>
      </c>
      <c r="B32" s="60"/>
    </row>
    <row r="33" spans="1:2" ht="14.5" customHeight="1" x14ac:dyDescent="0.35">
      <c r="A33" s="108" t="s">
        <v>21</v>
      </c>
      <c r="B33" s="60"/>
    </row>
    <row r="35" spans="1:2" x14ac:dyDescent="0.35">
      <c r="A35" s="166" t="s">
        <v>22</v>
      </c>
      <c r="B35" s="167" t="s">
        <v>6</v>
      </c>
    </row>
    <row r="36" spans="1:2" x14ac:dyDescent="0.35">
      <c r="A36" s="217" t="s">
        <v>23</v>
      </c>
      <c r="B36" s="217"/>
    </row>
    <row r="37" spans="1:2" x14ac:dyDescent="0.35">
      <c r="A37" s="6" t="s">
        <v>24</v>
      </c>
      <c r="B37" s="60"/>
    </row>
    <row r="38" spans="1:2" x14ac:dyDescent="0.35">
      <c r="A38" s="108" t="s">
        <v>25</v>
      </c>
      <c r="B38" s="60"/>
    </row>
    <row r="39" spans="1:2" x14ac:dyDescent="0.35">
      <c r="A39" s="108" t="s">
        <v>26</v>
      </c>
      <c r="B39" s="60"/>
    </row>
    <row r="40" spans="1:2" x14ac:dyDescent="0.35">
      <c r="A40" s="6" t="s">
        <v>27</v>
      </c>
      <c r="B40" s="60"/>
    </row>
    <row r="41" spans="1:2" x14ac:dyDescent="0.35">
      <c r="A41" s="108" t="s">
        <v>28</v>
      </c>
      <c r="B41" s="60"/>
    </row>
    <row r="42" spans="1:2" x14ac:dyDescent="0.35">
      <c r="A42" s="170"/>
      <c r="B42" s="84"/>
    </row>
    <row r="43" spans="1:2" x14ac:dyDescent="0.35">
      <c r="A43" s="166" t="s">
        <v>29</v>
      </c>
      <c r="B43" s="167"/>
    </row>
    <row r="44" spans="1:2" x14ac:dyDescent="0.35">
      <c r="A44" s="218" t="s">
        <v>30</v>
      </c>
      <c r="B44" s="218"/>
    </row>
    <row r="45" spans="1:2" x14ac:dyDescent="0.35">
      <c r="A45" s="61" t="s">
        <v>31</v>
      </c>
      <c r="B45" s="60"/>
    </row>
    <row r="46" spans="1:2" x14ac:dyDescent="0.35">
      <c r="A46" s="61" t="s">
        <v>32</v>
      </c>
      <c r="B46" s="60"/>
    </row>
    <row r="47" spans="1:2" x14ac:dyDescent="0.35">
      <c r="A47" s="61"/>
      <c r="B47" s="60"/>
    </row>
    <row r="48" spans="1:2" x14ac:dyDescent="0.35">
      <c r="A48" s="171"/>
    </row>
    <row r="49" spans="3:8" x14ac:dyDescent="0.35">
      <c r="C49" s="172"/>
      <c r="D49" s="172"/>
      <c r="E49" s="172"/>
      <c r="F49" s="172"/>
      <c r="G49" s="172"/>
      <c r="H49" s="172"/>
    </row>
    <row r="50" spans="3:8" ht="14.25" customHeight="1" x14ac:dyDescent="0.35"/>
  </sheetData>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1"/>
  <sheetViews>
    <sheetView topLeftCell="A12" zoomScale="90" zoomScaleNormal="90" workbookViewId="0">
      <selection activeCell="P13" sqref="P13"/>
    </sheetView>
  </sheetViews>
  <sheetFormatPr defaultColWidth="9.1796875" defaultRowHeight="14.5" x14ac:dyDescent="0.35"/>
  <cols>
    <col min="1" max="1" width="45.54296875" style="4" customWidth="1"/>
    <col min="2" max="4" width="11.7265625" style="4" customWidth="1"/>
    <col min="5" max="18" width="9.1796875" style="4" customWidth="1"/>
    <col min="19" max="20" width="11.1796875" style="4" customWidth="1"/>
    <col min="21" max="16384" width="9.1796875" style="4"/>
  </cols>
  <sheetData>
    <row r="1" spans="1:19" s="2" customFormat="1" x14ac:dyDescent="0.35">
      <c r="A1" s="1"/>
      <c r="B1" s="1"/>
      <c r="C1" s="1"/>
      <c r="D1" s="1"/>
      <c r="E1" s="1"/>
      <c r="F1" s="1"/>
      <c r="G1" s="1"/>
      <c r="H1" s="1"/>
      <c r="I1" s="1"/>
      <c r="J1" s="1"/>
      <c r="K1" s="1"/>
      <c r="L1" s="1"/>
      <c r="M1" s="1"/>
      <c r="N1" s="1"/>
      <c r="O1" s="1"/>
      <c r="P1" s="1"/>
      <c r="Q1" s="1"/>
      <c r="R1" s="1"/>
      <c r="S1" s="1"/>
    </row>
    <row r="2" spans="1:19" s="2" customFormat="1" x14ac:dyDescent="0.35">
      <c r="A2" s="1"/>
      <c r="B2" s="1"/>
      <c r="C2" s="1"/>
      <c r="D2" s="1"/>
      <c r="E2" s="1"/>
      <c r="F2" s="1"/>
      <c r="G2" s="1"/>
      <c r="H2" s="1"/>
      <c r="I2" s="1"/>
      <c r="J2" s="1"/>
      <c r="K2" s="1"/>
      <c r="L2" s="1"/>
      <c r="M2" s="1"/>
      <c r="N2" s="1"/>
      <c r="O2" s="1"/>
      <c r="P2" s="1"/>
      <c r="Q2" s="1"/>
      <c r="R2" s="1"/>
      <c r="S2" s="1"/>
    </row>
    <row r="3" spans="1:19" s="2" customFormat="1" x14ac:dyDescent="0.35">
      <c r="A3" s="1"/>
      <c r="B3" s="1"/>
      <c r="C3" s="1"/>
      <c r="D3" s="1"/>
      <c r="E3" s="1"/>
      <c r="F3" s="1"/>
      <c r="G3" s="1"/>
      <c r="H3" s="1"/>
      <c r="I3" s="1"/>
      <c r="J3" s="1"/>
      <c r="K3" s="1"/>
      <c r="L3" s="1"/>
      <c r="M3" s="1"/>
      <c r="N3" s="1"/>
      <c r="O3" s="1"/>
      <c r="P3" s="1"/>
      <c r="Q3" s="1"/>
      <c r="R3" s="1"/>
      <c r="S3" s="1"/>
    </row>
    <row r="4" spans="1:19" s="2" customFormat="1" x14ac:dyDescent="0.35">
      <c r="A4" s="1"/>
      <c r="B4" s="1"/>
      <c r="C4" s="1"/>
      <c r="D4" s="1"/>
      <c r="E4" s="1"/>
      <c r="F4" s="1"/>
      <c r="G4" s="1"/>
      <c r="H4" s="1"/>
      <c r="I4" s="1"/>
      <c r="J4" s="1"/>
      <c r="K4" s="1"/>
      <c r="L4" s="1"/>
      <c r="M4" s="1"/>
      <c r="N4" s="1"/>
      <c r="O4" s="1"/>
      <c r="P4" s="1"/>
      <c r="Q4" s="1"/>
      <c r="R4" s="1"/>
      <c r="S4" s="1"/>
    </row>
    <row r="5" spans="1:19" s="2" customFormat="1" x14ac:dyDescent="0.35">
      <c r="A5" s="1"/>
      <c r="B5" s="1"/>
      <c r="C5" s="1"/>
      <c r="D5" s="1"/>
      <c r="E5" s="1"/>
      <c r="F5" s="1"/>
      <c r="G5" s="1"/>
      <c r="H5" s="1"/>
      <c r="I5" s="1"/>
      <c r="J5" s="1"/>
      <c r="K5" s="1"/>
      <c r="L5" s="1"/>
      <c r="M5" s="1"/>
      <c r="N5" s="1"/>
      <c r="O5" s="1"/>
      <c r="P5" s="1"/>
      <c r="Q5" s="1"/>
      <c r="R5" s="1"/>
      <c r="S5" s="1"/>
    </row>
    <row r="6" spans="1:19" s="2" customFormat="1" x14ac:dyDescent="0.35">
      <c r="A6" s="3"/>
      <c r="B6" s="3"/>
      <c r="C6" s="3"/>
      <c r="D6" s="3"/>
      <c r="E6" s="3"/>
      <c r="F6" s="3"/>
      <c r="G6" s="3"/>
      <c r="H6" s="3"/>
      <c r="I6" s="3"/>
      <c r="J6" s="3"/>
      <c r="K6" s="3"/>
      <c r="L6" s="3"/>
      <c r="M6" s="1"/>
      <c r="N6" s="1"/>
      <c r="O6" s="1"/>
      <c r="P6" s="1"/>
      <c r="Q6" s="1"/>
      <c r="R6" s="1"/>
      <c r="S6" s="1"/>
    </row>
    <row r="7" spans="1:19" s="2" customFormat="1" x14ac:dyDescent="0.35">
      <c r="A7" s="3"/>
      <c r="B7" s="3"/>
      <c r="C7" s="3"/>
      <c r="D7" s="3"/>
      <c r="E7" s="3"/>
      <c r="F7" s="3"/>
      <c r="G7" s="3"/>
      <c r="H7" s="3"/>
      <c r="I7" s="3"/>
      <c r="J7" s="3"/>
      <c r="K7" s="3"/>
      <c r="L7" s="3"/>
      <c r="M7" s="1"/>
      <c r="N7" s="1"/>
      <c r="O7" s="1"/>
      <c r="P7" s="1"/>
      <c r="Q7" s="1"/>
      <c r="R7" s="1"/>
      <c r="S7" s="1"/>
    </row>
    <row r="8" spans="1:19" x14ac:dyDescent="0.35">
      <c r="S8" s="173">
        <v>45838</v>
      </c>
    </row>
    <row r="9" spans="1:19" ht="18.5" x14ac:dyDescent="0.45">
      <c r="A9" s="5" t="s">
        <v>33</v>
      </c>
    </row>
    <row r="10" spans="1:19" x14ac:dyDescent="0.35">
      <c r="A10" s="6" t="s">
        <v>2</v>
      </c>
    </row>
    <row r="11" spans="1:19" x14ac:dyDescent="0.35">
      <c r="A11" s="6" t="s">
        <v>3</v>
      </c>
      <c r="L11" s="7"/>
    </row>
    <row r="12" spans="1:19" x14ac:dyDescent="0.35">
      <c r="A12" s="8" t="s">
        <v>4</v>
      </c>
    </row>
    <row r="13" spans="1:19" x14ac:dyDescent="0.35">
      <c r="F13" s="4" t="s">
        <v>6</v>
      </c>
    </row>
    <row r="14" spans="1:19" x14ac:dyDescent="0.35">
      <c r="A14" s="9"/>
      <c r="C14" s="4" t="s">
        <v>6</v>
      </c>
    </row>
    <row r="15" spans="1:19" x14ac:dyDescent="0.35">
      <c r="C15" s="4" t="s">
        <v>6</v>
      </c>
    </row>
    <row r="16" spans="1:19" x14ac:dyDescent="0.35">
      <c r="F16" s="4" t="s">
        <v>6</v>
      </c>
    </row>
    <row r="23" spans="1:47" x14ac:dyDescent="0.35">
      <c r="A23" s="10" t="s">
        <v>6</v>
      </c>
    </row>
    <row r="28" spans="1:47" s="2" customFormat="1" ht="15" customHeight="1" x14ac:dyDescent="0.35">
      <c r="A28" s="11" t="s">
        <v>34</v>
      </c>
      <c r="B28" s="231" t="s">
        <v>35</v>
      </c>
      <c r="C28" s="231" t="s">
        <v>36</v>
      </c>
      <c r="D28" s="231" t="s">
        <v>37</v>
      </c>
      <c r="E28" s="223">
        <v>45444</v>
      </c>
      <c r="F28" s="223">
        <v>45474</v>
      </c>
      <c r="G28" s="223">
        <v>45505</v>
      </c>
      <c r="H28" s="223">
        <v>45536</v>
      </c>
      <c r="I28" s="223">
        <v>45566</v>
      </c>
      <c r="J28" s="223">
        <v>45597</v>
      </c>
      <c r="K28" s="223">
        <v>45627</v>
      </c>
      <c r="L28" s="223">
        <v>45658</v>
      </c>
      <c r="M28" s="223">
        <v>45689</v>
      </c>
      <c r="N28" s="223">
        <v>45717</v>
      </c>
      <c r="O28" s="223">
        <v>45748</v>
      </c>
      <c r="P28" s="223">
        <v>45778</v>
      </c>
      <c r="Q28" s="223">
        <v>45809</v>
      </c>
      <c r="R28" s="227" t="s">
        <v>38</v>
      </c>
      <c r="S28" s="227" t="s">
        <v>39</v>
      </c>
      <c r="T28" s="225" t="s">
        <v>40</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3">
      <c r="A29" s="13" t="s">
        <v>41</v>
      </c>
      <c r="B29" s="232"/>
      <c r="C29" s="232"/>
      <c r="D29" s="232"/>
      <c r="E29" s="224"/>
      <c r="F29" s="224"/>
      <c r="G29" s="224"/>
      <c r="H29" s="224"/>
      <c r="I29" s="224"/>
      <c r="J29" s="224"/>
      <c r="K29" s="224"/>
      <c r="L29" s="224"/>
      <c r="M29" s="224"/>
      <c r="N29" s="224"/>
      <c r="O29" s="224"/>
      <c r="P29" s="224"/>
      <c r="Q29" s="224"/>
      <c r="R29" s="228"/>
      <c r="S29" s="228"/>
      <c r="T29" s="226"/>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35">
      <c r="A30" s="15" t="s">
        <v>42</v>
      </c>
      <c r="B30" s="16">
        <v>2524</v>
      </c>
      <c r="C30" s="16">
        <v>2169</v>
      </c>
      <c r="D30" s="16">
        <v>2163</v>
      </c>
      <c r="E30" s="17">
        <v>235</v>
      </c>
      <c r="F30" s="17">
        <v>243</v>
      </c>
      <c r="G30" s="17">
        <v>240</v>
      </c>
      <c r="H30" s="17">
        <v>210</v>
      </c>
      <c r="I30" s="17">
        <v>226</v>
      </c>
      <c r="J30" s="17">
        <v>233</v>
      </c>
      <c r="K30" s="17">
        <v>179</v>
      </c>
      <c r="L30" s="17">
        <v>185</v>
      </c>
      <c r="M30" s="17">
        <v>233</v>
      </c>
      <c r="N30" s="17">
        <v>276</v>
      </c>
      <c r="O30" s="17">
        <v>186</v>
      </c>
      <c r="P30" s="17">
        <v>281</v>
      </c>
      <c r="Q30" s="17">
        <v>280</v>
      </c>
      <c r="R30" s="16">
        <f>SUM(F30:Q30)</f>
        <v>2772</v>
      </c>
      <c r="S30" s="16">
        <v>2163</v>
      </c>
      <c r="T30" s="18">
        <f t="shared" ref="T30:T43" si="0">IF(S30&gt;0,(R30-S30)/S30,"")</f>
        <v>0.28155339805825241</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35">
      <c r="A31" s="15" t="s">
        <v>43</v>
      </c>
      <c r="B31" s="16">
        <v>18852</v>
      </c>
      <c r="C31" s="16">
        <v>20499</v>
      </c>
      <c r="D31" s="16">
        <v>23648</v>
      </c>
      <c r="E31" s="17">
        <v>2372</v>
      </c>
      <c r="F31" s="17">
        <v>2561</v>
      </c>
      <c r="G31" s="17">
        <v>2471</v>
      </c>
      <c r="H31" s="17">
        <v>2309</v>
      </c>
      <c r="I31" s="17">
        <v>2478</v>
      </c>
      <c r="J31" s="17">
        <v>2323</v>
      </c>
      <c r="K31" s="17">
        <v>1643</v>
      </c>
      <c r="L31" s="17">
        <v>1979</v>
      </c>
      <c r="M31" s="17">
        <v>2462</v>
      </c>
      <c r="N31" s="17">
        <v>2427</v>
      </c>
      <c r="O31" s="17">
        <v>1927</v>
      </c>
      <c r="P31" s="17">
        <v>2061</v>
      </c>
      <c r="Q31" s="17">
        <v>2117</v>
      </c>
      <c r="R31" s="16">
        <f t="shared" ref="R31:R43" si="1">SUM(F31:Q31)</f>
        <v>26758</v>
      </c>
      <c r="S31" s="16">
        <v>23648</v>
      </c>
      <c r="T31" s="18">
        <f t="shared" si="0"/>
        <v>0.13151217861975642</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35">
      <c r="A32" s="15" t="s">
        <v>44</v>
      </c>
      <c r="B32" s="16">
        <v>3237</v>
      </c>
      <c r="C32" s="16">
        <v>1546</v>
      </c>
      <c r="D32" s="16">
        <v>1740</v>
      </c>
      <c r="E32" s="17">
        <v>131</v>
      </c>
      <c r="F32" s="17">
        <v>164</v>
      </c>
      <c r="G32" s="17">
        <v>204</v>
      </c>
      <c r="H32" s="17">
        <v>177</v>
      </c>
      <c r="I32" s="17">
        <v>178</v>
      </c>
      <c r="J32" s="17">
        <v>169</v>
      </c>
      <c r="K32" s="17">
        <v>116</v>
      </c>
      <c r="L32" s="17">
        <v>110</v>
      </c>
      <c r="M32" s="17">
        <v>145</v>
      </c>
      <c r="N32" s="17">
        <v>144</v>
      </c>
      <c r="O32" s="17">
        <v>133</v>
      </c>
      <c r="P32" s="17">
        <v>178</v>
      </c>
      <c r="Q32" s="17">
        <v>185</v>
      </c>
      <c r="R32" s="16">
        <f t="shared" si="1"/>
        <v>1903</v>
      </c>
      <c r="S32" s="16">
        <v>1740</v>
      </c>
      <c r="T32" s="18">
        <f t="shared" si="0"/>
        <v>9.3678160919540232E-2</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35">
      <c r="A33" s="15" t="s">
        <v>45</v>
      </c>
      <c r="B33" s="16">
        <v>2492</v>
      </c>
      <c r="C33" s="16">
        <v>2741</v>
      </c>
      <c r="D33" s="16">
        <v>2252</v>
      </c>
      <c r="E33" s="17">
        <v>302</v>
      </c>
      <c r="F33" s="17">
        <v>300</v>
      </c>
      <c r="G33" s="17">
        <v>239</v>
      </c>
      <c r="H33" s="17">
        <v>177</v>
      </c>
      <c r="I33" s="17">
        <v>199</v>
      </c>
      <c r="J33" s="17">
        <v>251</v>
      </c>
      <c r="K33" s="17">
        <v>207</v>
      </c>
      <c r="L33" s="17">
        <v>233</v>
      </c>
      <c r="M33" s="17">
        <v>314</v>
      </c>
      <c r="N33" s="17">
        <v>343</v>
      </c>
      <c r="O33" s="17">
        <v>220</v>
      </c>
      <c r="P33" s="17">
        <v>276</v>
      </c>
      <c r="Q33" s="17">
        <v>258</v>
      </c>
      <c r="R33" s="16">
        <f t="shared" si="1"/>
        <v>3017</v>
      </c>
      <c r="S33" s="16">
        <v>2252</v>
      </c>
      <c r="T33" s="18">
        <f t="shared" si="0"/>
        <v>0.33969804618117228</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35">
      <c r="A34" s="15" t="s">
        <v>46</v>
      </c>
      <c r="B34" s="16">
        <v>12761</v>
      </c>
      <c r="C34" s="16">
        <v>13847</v>
      </c>
      <c r="D34" s="16">
        <v>15164</v>
      </c>
      <c r="E34" s="17">
        <v>1484</v>
      </c>
      <c r="F34" s="17">
        <v>1417</v>
      </c>
      <c r="G34" s="17">
        <v>1554</v>
      </c>
      <c r="H34" s="17">
        <v>1394</v>
      </c>
      <c r="I34" s="17">
        <v>1554</v>
      </c>
      <c r="J34" s="17">
        <v>1508</v>
      </c>
      <c r="K34" s="17">
        <v>1089</v>
      </c>
      <c r="L34" s="17">
        <v>1137</v>
      </c>
      <c r="M34" s="17">
        <v>1415</v>
      </c>
      <c r="N34" s="17">
        <v>1494</v>
      </c>
      <c r="O34" s="17">
        <v>1255</v>
      </c>
      <c r="P34" s="17">
        <v>1460</v>
      </c>
      <c r="Q34" s="17">
        <v>1474</v>
      </c>
      <c r="R34" s="16">
        <f t="shared" si="1"/>
        <v>16751</v>
      </c>
      <c r="S34" s="16">
        <v>15164</v>
      </c>
      <c r="T34" s="18">
        <f t="shared" si="0"/>
        <v>0.10465576365075178</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35">
      <c r="A35" s="15" t="s">
        <v>47</v>
      </c>
      <c r="B35" s="16">
        <v>1566</v>
      </c>
      <c r="C35" s="16">
        <v>1555</v>
      </c>
      <c r="D35" s="16">
        <v>1809</v>
      </c>
      <c r="E35" s="17">
        <v>149</v>
      </c>
      <c r="F35" s="17">
        <v>160</v>
      </c>
      <c r="G35" s="17">
        <v>172</v>
      </c>
      <c r="H35" s="17">
        <v>127</v>
      </c>
      <c r="I35" s="17">
        <v>161</v>
      </c>
      <c r="J35" s="17">
        <v>158</v>
      </c>
      <c r="K35" s="17">
        <v>112</v>
      </c>
      <c r="L35" s="17">
        <v>123</v>
      </c>
      <c r="M35" s="17">
        <v>160</v>
      </c>
      <c r="N35" s="17">
        <v>163</v>
      </c>
      <c r="O35" s="17">
        <v>171</v>
      </c>
      <c r="P35" s="17">
        <v>169</v>
      </c>
      <c r="Q35" s="17">
        <v>154</v>
      </c>
      <c r="R35" s="16">
        <f t="shared" si="1"/>
        <v>1830</v>
      </c>
      <c r="S35" s="16">
        <v>1809</v>
      </c>
      <c r="T35" s="18">
        <f t="shared" si="0"/>
        <v>1.1608623548922056E-2</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35">
      <c r="A36" s="19" t="s">
        <v>48</v>
      </c>
      <c r="B36" s="20">
        <f t="shared" ref="B36:D36" si="2">SUM(B30:B35)</f>
        <v>41432</v>
      </c>
      <c r="C36" s="20">
        <f t="shared" si="2"/>
        <v>42357</v>
      </c>
      <c r="D36" s="20">
        <f t="shared" si="2"/>
        <v>46776</v>
      </c>
      <c r="E36" s="20">
        <f t="shared" ref="E36:O36" si="3">SUM(E30:E35)</f>
        <v>4673</v>
      </c>
      <c r="F36" s="20">
        <f t="shared" si="3"/>
        <v>4845</v>
      </c>
      <c r="G36" s="20">
        <f t="shared" si="3"/>
        <v>4880</v>
      </c>
      <c r="H36" s="20">
        <f t="shared" si="3"/>
        <v>4394</v>
      </c>
      <c r="I36" s="20">
        <f t="shared" si="3"/>
        <v>4796</v>
      </c>
      <c r="J36" s="20">
        <f t="shared" si="3"/>
        <v>4642</v>
      </c>
      <c r="K36" s="20">
        <f t="shared" si="3"/>
        <v>3346</v>
      </c>
      <c r="L36" s="20">
        <f t="shared" si="3"/>
        <v>3767</v>
      </c>
      <c r="M36" s="20">
        <f t="shared" si="3"/>
        <v>4729</v>
      </c>
      <c r="N36" s="20">
        <f t="shared" si="3"/>
        <v>4847</v>
      </c>
      <c r="O36" s="20">
        <f t="shared" si="3"/>
        <v>3892</v>
      </c>
      <c r="P36" s="20">
        <f t="shared" ref="P36:Q36" si="4">SUM(P30:P35)</f>
        <v>4425</v>
      </c>
      <c r="Q36" s="20">
        <f t="shared" si="4"/>
        <v>4468</v>
      </c>
      <c r="R36" s="20">
        <f t="shared" si="1"/>
        <v>53031</v>
      </c>
      <c r="S36" s="20">
        <v>46776</v>
      </c>
      <c r="T36" s="21">
        <f t="shared" si="0"/>
        <v>0.13372242175474602</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35">
      <c r="A37" s="15" t="s">
        <v>49</v>
      </c>
      <c r="B37" s="16">
        <v>9929</v>
      </c>
      <c r="C37" s="16">
        <v>13172</v>
      </c>
      <c r="D37" s="16">
        <v>20184</v>
      </c>
      <c r="E37" s="22">
        <v>1785</v>
      </c>
      <c r="F37" s="17">
        <v>1812</v>
      </c>
      <c r="G37" s="17">
        <v>1922</v>
      </c>
      <c r="H37" s="17">
        <v>1692</v>
      </c>
      <c r="I37" s="17">
        <v>1819</v>
      </c>
      <c r="J37" s="17">
        <v>1762</v>
      </c>
      <c r="K37" s="17">
        <v>1439</v>
      </c>
      <c r="L37" s="17">
        <v>1643</v>
      </c>
      <c r="M37" s="17">
        <v>1898</v>
      </c>
      <c r="N37" s="17">
        <v>2001</v>
      </c>
      <c r="O37" s="17">
        <v>1585</v>
      </c>
      <c r="P37" s="17">
        <v>2100</v>
      </c>
      <c r="Q37" s="17">
        <v>1820</v>
      </c>
      <c r="R37" s="16">
        <f t="shared" si="1"/>
        <v>21493</v>
      </c>
      <c r="S37" s="16">
        <v>20184</v>
      </c>
      <c r="T37" s="18">
        <f t="shared" si="0"/>
        <v>6.4853349187475234E-2</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35">
      <c r="A38" s="15" t="s">
        <v>50</v>
      </c>
      <c r="B38" s="16">
        <v>10618</v>
      </c>
      <c r="C38" s="16">
        <v>12939</v>
      </c>
      <c r="D38" s="16">
        <v>17458</v>
      </c>
      <c r="E38" s="22">
        <v>1644</v>
      </c>
      <c r="F38" s="17">
        <v>1606</v>
      </c>
      <c r="G38" s="17">
        <v>1635</v>
      </c>
      <c r="H38" s="17">
        <v>1325</v>
      </c>
      <c r="I38" s="17">
        <v>1606</v>
      </c>
      <c r="J38" s="17">
        <v>1729</v>
      </c>
      <c r="K38" s="17">
        <v>1309</v>
      </c>
      <c r="L38" s="17">
        <v>1301</v>
      </c>
      <c r="M38" s="17">
        <v>1873</v>
      </c>
      <c r="N38" s="17">
        <v>2080</v>
      </c>
      <c r="O38" s="17">
        <v>1775</v>
      </c>
      <c r="P38" s="17">
        <v>2768</v>
      </c>
      <c r="Q38" s="17">
        <v>2377</v>
      </c>
      <c r="R38" s="16">
        <f t="shared" si="1"/>
        <v>21384</v>
      </c>
      <c r="S38" s="16">
        <v>17458</v>
      </c>
      <c r="T38" s="18">
        <f t="shared" si="0"/>
        <v>0.22488257532363387</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35">
      <c r="A39" s="19" t="s">
        <v>51</v>
      </c>
      <c r="B39" s="20">
        <f t="shared" ref="B39:D39" si="5">SUM(B37:B38)</f>
        <v>20547</v>
      </c>
      <c r="C39" s="20">
        <f t="shared" si="5"/>
        <v>26111</v>
      </c>
      <c r="D39" s="20">
        <f t="shared" si="5"/>
        <v>37642</v>
      </c>
      <c r="E39" s="20">
        <f t="shared" ref="E39:P39" si="6">SUM(E37:E38)</f>
        <v>3429</v>
      </c>
      <c r="F39" s="20">
        <f t="shared" si="6"/>
        <v>3418</v>
      </c>
      <c r="G39" s="20">
        <f t="shared" si="6"/>
        <v>3557</v>
      </c>
      <c r="H39" s="20">
        <f t="shared" si="6"/>
        <v>3017</v>
      </c>
      <c r="I39" s="20">
        <f t="shared" si="6"/>
        <v>3425</v>
      </c>
      <c r="J39" s="20">
        <f t="shared" si="6"/>
        <v>3491</v>
      </c>
      <c r="K39" s="20">
        <f t="shared" si="6"/>
        <v>2748</v>
      </c>
      <c r="L39" s="20">
        <f t="shared" si="6"/>
        <v>2944</v>
      </c>
      <c r="M39" s="20">
        <f t="shared" si="6"/>
        <v>3771</v>
      </c>
      <c r="N39" s="20">
        <f t="shared" si="6"/>
        <v>4081</v>
      </c>
      <c r="O39" s="20">
        <f t="shared" si="6"/>
        <v>3360</v>
      </c>
      <c r="P39" s="20">
        <f t="shared" si="6"/>
        <v>4868</v>
      </c>
      <c r="Q39" s="20">
        <f t="shared" ref="Q39" si="7">SUM(Q37:Q38)</f>
        <v>4197</v>
      </c>
      <c r="R39" s="20">
        <f t="shared" si="1"/>
        <v>42877</v>
      </c>
      <c r="S39" s="20">
        <v>37642</v>
      </c>
      <c r="T39" s="21">
        <f t="shared" si="0"/>
        <v>0.13907337548483079</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35">
      <c r="A40" s="15" t="s">
        <v>52</v>
      </c>
      <c r="B40" s="16">
        <f>524+2711</f>
        <v>3235</v>
      </c>
      <c r="C40" s="16">
        <f>463+2631</f>
        <v>3094</v>
      </c>
      <c r="D40" s="16">
        <v>4571</v>
      </c>
      <c r="E40" s="25">
        <v>455</v>
      </c>
      <c r="F40" s="24">
        <v>449</v>
      </c>
      <c r="G40" s="24">
        <v>426</v>
      </c>
      <c r="H40" s="24">
        <v>386</v>
      </c>
      <c r="I40" s="24">
        <v>362</v>
      </c>
      <c r="J40" s="24">
        <v>419</v>
      </c>
      <c r="K40" s="24">
        <v>369</v>
      </c>
      <c r="L40" s="24">
        <v>428</v>
      </c>
      <c r="M40" s="24">
        <v>408</v>
      </c>
      <c r="N40" s="24">
        <v>393</v>
      </c>
      <c r="O40" s="24">
        <v>298</v>
      </c>
      <c r="P40" s="24">
        <v>367</v>
      </c>
      <c r="Q40" s="24">
        <v>387</v>
      </c>
      <c r="R40" s="26">
        <f t="shared" si="1"/>
        <v>4692</v>
      </c>
      <c r="S40" s="16">
        <v>4571</v>
      </c>
      <c r="T40" s="18">
        <f t="shared" si="0"/>
        <v>2.647123167796981E-2</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35">
      <c r="A41" s="15" t="s">
        <v>53</v>
      </c>
      <c r="B41" s="16">
        <v>610</v>
      </c>
      <c r="C41" s="16">
        <v>503</v>
      </c>
      <c r="D41" s="16">
        <v>376</v>
      </c>
      <c r="E41" s="25">
        <v>27</v>
      </c>
      <c r="F41" s="24">
        <v>38</v>
      </c>
      <c r="G41" s="24">
        <v>34</v>
      </c>
      <c r="H41" s="24">
        <v>37</v>
      </c>
      <c r="I41" s="24">
        <v>43</v>
      </c>
      <c r="J41" s="24">
        <v>37</v>
      </c>
      <c r="K41" s="24">
        <v>23</v>
      </c>
      <c r="L41" s="24">
        <v>30</v>
      </c>
      <c r="M41" s="24">
        <v>26</v>
      </c>
      <c r="N41" s="24">
        <v>25</v>
      </c>
      <c r="O41" s="24">
        <v>23</v>
      </c>
      <c r="P41" s="24">
        <v>26</v>
      </c>
      <c r="Q41" s="24">
        <v>36</v>
      </c>
      <c r="R41" s="26">
        <f t="shared" si="1"/>
        <v>378</v>
      </c>
      <c r="S41" s="26">
        <v>376</v>
      </c>
      <c r="T41" s="18">
        <f t="shared" si="0"/>
        <v>5.3191489361702126E-3</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35">
      <c r="A42" s="15" t="s">
        <v>54</v>
      </c>
      <c r="B42" s="16">
        <v>113</v>
      </c>
      <c r="C42" s="16">
        <v>136</v>
      </c>
      <c r="D42" s="16">
        <v>165</v>
      </c>
      <c r="E42" s="17">
        <v>15</v>
      </c>
      <c r="F42" s="17">
        <v>11</v>
      </c>
      <c r="G42" s="17">
        <v>21</v>
      </c>
      <c r="H42" s="17">
        <v>11</v>
      </c>
      <c r="I42" s="17">
        <v>24</v>
      </c>
      <c r="J42" s="17">
        <v>11</v>
      </c>
      <c r="K42" s="17">
        <v>15</v>
      </c>
      <c r="L42" s="17">
        <v>18</v>
      </c>
      <c r="M42" s="17">
        <v>16</v>
      </c>
      <c r="N42" s="17">
        <v>9</v>
      </c>
      <c r="O42" s="17">
        <v>18</v>
      </c>
      <c r="P42" s="17">
        <v>17</v>
      </c>
      <c r="Q42" s="17">
        <v>8</v>
      </c>
      <c r="R42" s="26">
        <f t="shared" si="1"/>
        <v>179</v>
      </c>
      <c r="S42" s="26">
        <v>165</v>
      </c>
      <c r="T42" s="18">
        <f t="shared" si="0"/>
        <v>8.4848484848484854E-2</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35">
      <c r="A43" s="19" t="s">
        <v>55</v>
      </c>
      <c r="B43" s="20">
        <f t="shared" ref="B43:D43" si="8">SUM(B36,B39,B40:B42)</f>
        <v>65937</v>
      </c>
      <c r="C43" s="20">
        <f t="shared" si="8"/>
        <v>72201</v>
      </c>
      <c r="D43" s="20">
        <f t="shared" si="8"/>
        <v>89530</v>
      </c>
      <c r="E43" s="20">
        <f t="shared" ref="E43:P43" si="9">SUM(E36,E39,E40:E42)</f>
        <v>8599</v>
      </c>
      <c r="F43" s="20">
        <f t="shared" si="9"/>
        <v>8761</v>
      </c>
      <c r="G43" s="20">
        <f t="shared" si="9"/>
        <v>8918</v>
      </c>
      <c r="H43" s="20">
        <f t="shared" si="9"/>
        <v>7845</v>
      </c>
      <c r="I43" s="20">
        <f t="shared" si="9"/>
        <v>8650</v>
      </c>
      <c r="J43" s="20">
        <f t="shared" si="9"/>
        <v>8600</v>
      </c>
      <c r="K43" s="20">
        <f t="shared" si="9"/>
        <v>6501</v>
      </c>
      <c r="L43" s="20">
        <f t="shared" si="9"/>
        <v>7187</v>
      </c>
      <c r="M43" s="20">
        <f t="shared" si="9"/>
        <v>8950</v>
      </c>
      <c r="N43" s="20">
        <f t="shared" si="9"/>
        <v>9355</v>
      </c>
      <c r="O43" s="20">
        <f t="shared" si="9"/>
        <v>7591</v>
      </c>
      <c r="P43" s="20">
        <f t="shared" si="9"/>
        <v>9703</v>
      </c>
      <c r="Q43" s="20">
        <f t="shared" ref="Q43" si="10">SUM(Q36,Q39,Q40:Q42)</f>
        <v>9096</v>
      </c>
      <c r="R43" s="20">
        <f t="shared" si="1"/>
        <v>101157</v>
      </c>
      <c r="S43" s="20">
        <v>89530</v>
      </c>
      <c r="T43" s="21">
        <f t="shared" si="0"/>
        <v>0.12986708365910868</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35">
      <c r="A44" s="240" t="s">
        <v>56</v>
      </c>
      <c r="B44" s="240"/>
      <c r="C44" s="240"/>
      <c r="D44" s="240"/>
      <c r="E44" s="240"/>
      <c r="F44" s="240"/>
      <c r="G44" s="240"/>
      <c r="H44" s="240"/>
      <c r="I44" s="240"/>
      <c r="J44" s="240"/>
      <c r="K44" s="240"/>
      <c r="L44" s="240"/>
      <c r="M44" s="240"/>
      <c r="N44" s="240"/>
      <c r="O44" s="240"/>
      <c r="P44" s="240"/>
      <c r="Q44" s="240"/>
      <c r="R44" s="240"/>
      <c r="S44" s="240"/>
    </row>
    <row r="45" spans="1:47" ht="14.65" customHeight="1" x14ac:dyDescent="0.35">
      <c r="A45" s="27"/>
    </row>
    <row r="47" spans="1:47" x14ac:dyDescent="0.35">
      <c r="A47" s="11" t="s">
        <v>3</v>
      </c>
      <c r="B47" s="219">
        <v>44742</v>
      </c>
      <c r="C47" s="219">
        <v>45107</v>
      </c>
      <c r="D47" s="219">
        <v>45473</v>
      </c>
      <c r="E47" s="221">
        <v>45444</v>
      </c>
      <c r="F47" s="221">
        <v>45474</v>
      </c>
      <c r="G47" s="221">
        <v>45505</v>
      </c>
      <c r="H47" s="221">
        <v>45536</v>
      </c>
      <c r="I47" s="221">
        <v>45566</v>
      </c>
      <c r="J47" s="221">
        <v>45597</v>
      </c>
      <c r="K47" s="221">
        <v>45627</v>
      </c>
      <c r="L47" s="221">
        <v>45658</v>
      </c>
      <c r="M47" s="221">
        <v>45689</v>
      </c>
      <c r="N47" s="221">
        <v>45717</v>
      </c>
      <c r="O47" s="221">
        <v>45748</v>
      </c>
      <c r="P47" s="221">
        <v>45778</v>
      </c>
      <c r="Q47" s="221">
        <v>45809</v>
      </c>
    </row>
    <row r="48" spans="1:47" x14ac:dyDescent="0.35">
      <c r="A48" s="28" t="s">
        <v>57</v>
      </c>
      <c r="B48" s="220"/>
      <c r="C48" s="220"/>
      <c r="D48" s="220"/>
      <c r="E48" s="222"/>
      <c r="F48" s="222"/>
      <c r="G48" s="222"/>
      <c r="H48" s="222"/>
      <c r="I48" s="222"/>
      <c r="J48" s="222"/>
      <c r="K48" s="222"/>
      <c r="L48" s="222"/>
      <c r="M48" s="222"/>
      <c r="N48" s="222"/>
      <c r="O48" s="222"/>
      <c r="P48" s="222"/>
      <c r="Q48" s="222"/>
    </row>
    <row r="49" spans="1:17" x14ac:dyDescent="0.35">
      <c r="A49" s="15" t="s">
        <v>42</v>
      </c>
      <c r="B49" s="26">
        <v>635</v>
      </c>
      <c r="C49" s="26">
        <v>599</v>
      </c>
      <c r="D49" s="26">
        <v>72</v>
      </c>
      <c r="E49" s="22">
        <v>72</v>
      </c>
      <c r="F49" s="17">
        <v>36</v>
      </c>
      <c r="G49" s="17">
        <v>91</v>
      </c>
      <c r="H49" s="17">
        <v>152</v>
      </c>
      <c r="I49" s="17">
        <v>133</v>
      </c>
      <c r="J49" s="17">
        <v>98</v>
      </c>
      <c r="K49" s="17">
        <v>66</v>
      </c>
      <c r="L49" s="17">
        <v>22</v>
      </c>
      <c r="M49" s="17">
        <v>40</v>
      </c>
      <c r="N49" s="17">
        <v>15</v>
      </c>
      <c r="O49" s="17">
        <v>18</v>
      </c>
      <c r="P49" s="17">
        <v>63</v>
      </c>
      <c r="Q49" s="17">
        <v>13</v>
      </c>
    </row>
    <row r="50" spans="1:17" x14ac:dyDescent="0.35">
      <c r="A50" s="15" t="s">
        <v>43</v>
      </c>
      <c r="B50" s="26">
        <v>11591</v>
      </c>
      <c r="C50" s="26">
        <v>10118</v>
      </c>
      <c r="D50" s="26">
        <v>648</v>
      </c>
      <c r="E50" s="22">
        <v>648</v>
      </c>
      <c r="F50" s="17">
        <v>506</v>
      </c>
      <c r="G50" s="17">
        <v>932</v>
      </c>
      <c r="H50" s="17">
        <v>1434</v>
      </c>
      <c r="I50" s="17">
        <v>898</v>
      </c>
      <c r="J50" s="17">
        <v>770</v>
      </c>
      <c r="K50" s="17">
        <v>330</v>
      </c>
      <c r="L50" s="17">
        <v>245</v>
      </c>
      <c r="M50" s="17">
        <v>405</v>
      </c>
      <c r="N50" s="17">
        <v>117</v>
      </c>
      <c r="O50" s="17">
        <v>200</v>
      </c>
      <c r="P50" s="17">
        <v>430</v>
      </c>
      <c r="Q50" s="17">
        <v>120</v>
      </c>
    </row>
    <row r="51" spans="1:17" x14ac:dyDescent="0.35">
      <c r="A51" s="15" t="s">
        <v>44</v>
      </c>
      <c r="B51" s="26">
        <v>762</v>
      </c>
      <c r="C51" s="26">
        <v>665</v>
      </c>
      <c r="D51" s="26">
        <v>36</v>
      </c>
      <c r="E51" s="22">
        <v>36</v>
      </c>
      <c r="F51" s="17">
        <v>46</v>
      </c>
      <c r="G51" s="17">
        <v>112</v>
      </c>
      <c r="H51" s="17">
        <v>158</v>
      </c>
      <c r="I51" s="17">
        <v>123</v>
      </c>
      <c r="J51" s="17">
        <v>106</v>
      </c>
      <c r="K51" s="17">
        <v>48</v>
      </c>
      <c r="L51" s="17">
        <v>24</v>
      </c>
      <c r="M51" s="17">
        <v>36</v>
      </c>
      <c r="N51" s="17">
        <v>18</v>
      </c>
      <c r="O51" s="17">
        <v>18</v>
      </c>
      <c r="P51" s="17">
        <v>39</v>
      </c>
      <c r="Q51" s="17">
        <v>10</v>
      </c>
    </row>
    <row r="52" spans="1:17" x14ac:dyDescent="0.35">
      <c r="A52" s="15" t="s">
        <v>45</v>
      </c>
      <c r="B52" s="26">
        <v>496</v>
      </c>
      <c r="C52" s="26">
        <v>402</v>
      </c>
      <c r="D52" s="26">
        <v>63</v>
      </c>
      <c r="E52" s="22">
        <v>63</v>
      </c>
      <c r="F52" s="17">
        <v>28</v>
      </c>
      <c r="G52" s="17">
        <v>78</v>
      </c>
      <c r="H52" s="17">
        <v>116</v>
      </c>
      <c r="I52" s="17">
        <v>103</v>
      </c>
      <c r="J52" s="17">
        <v>73</v>
      </c>
      <c r="K52" s="17">
        <v>37</v>
      </c>
      <c r="L52" s="17">
        <v>24</v>
      </c>
      <c r="M52" s="17">
        <v>45</v>
      </c>
      <c r="N52" s="17">
        <v>12</v>
      </c>
      <c r="O52" s="17">
        <v>21</v>
      </c>
      <c r="P52" s="17">
        <v>71</v>
      </c>
      <c r="Q52" s="17">
        <v>18</v>
      </c>
    </row>
    <row r="53" spans="1:17" x14ac:dyDescent="0.35">
      <c r="A53" s="15" t="s">
        <v>46</v>
      </c>
      <c r="B53" s="26">
        <v>8794</v>
      </c>
      <c r="C53" s="26">
        <v>7648</v>
      </c>
      <c r="D53" s="26">
        <v>412</v>
      </c>
      <c r="E53" s="22">
        <v>412</v>
      </c>
      <c r="F53" s="17">
        <v>331</v>
      </c>
      <c r="G53" s="17">
        <v>683</v>
      </c>
      <c r="H53" s="17">
        <v>931</v>
      </c>
      <c r="I53" s="17">
        <v>704</v>
      </c>
      <c r="J53" s="17">
        <v>590</v>
      </c>
      <c r="K53" s="17">
        <v>316</v>
      </c>
      <c r="L53" s="17">
        <v>187</v>
      </c>
      <c r="M53" s="17">
        <v>273</v>
      </c>
      <c r="N53" s="17">
        <v>95</v>
      </c>
      <c r="O53" s="17">
        <v>113</v>
      </c>
      <c r="P53" s="17">
        <v>365</v>
      </c>
      <c r="Q53" s="17">
        <v>71</v>
      </c>
    </row>
    <row r="54" spans="1:17" x14ac:dyDescent="0.35">
      <c r="A54" s="15" t="s">
        <v>47</v>
      </c>
      <c r="B54" s="26">
        <v>24</v>
      </c>
      <c r="C54" s="26">
        <v>18</v>
      </c>
      <c r="D54" s="26">
        <v>5</v>
      </c>
      <c r="E54" s="22">
        <v>5</v>
      </c>
      <c r="F54" s="17">
        <v>9</v>
      </c>
      <c r="G54" s="17">
        <v>7</v>
      </c>
      <c r="H54" s="17">
        <v>17</v>
      </c>
      <c r="I54" s="17">
        <v>24</v>
      </c>
      <c r="J54" s="17">
        <v>25</v>
      </c>
      <c r="K54" s="17">
        <v>33</v>
      </c>
      <c r="L54" s="17">
        <v>27</v>
      </c>
      <c r="M54" s="17">
        <v>30</v>
      </c>
      <c r="N54" s="17">
        <v>28</v>
      </c>
      <c r="O54" s="17">
        <v>19</v>
      </c>
      <c r="P54" s="17">
        <v>17</v>
      </c>
      <c r="Q54" s="17">
        <v>18</v>
      </c>
    </row>
    <row r="55" spans="1:17" x14ac:dyDescent="0.35">
      <c r="A55" s="19" t="s">
        <v>48</v>
      </c>
      <c r="B55" s="20">
        <f t="shared" ref="B55:D55" si="11">SUM(B49:B54)</f>
        <v>22302</v>
      </c>
      <c r="C55" s="20">
        <f t="shared" si="11"/>
        <v>19450</v>
      </c>
      <c r="D55" s="20">
        <f t="shared" si="11"/>
        <v>1236</v>
      </c>
      <c r="E55" s="20">
        <f t="shared" ref="E55:N55" si="12">SUM(E49:E54)</f>
        <v>1236</v>
      </c>
      <c r="F55" s="20">
        <f t="shared" si="12"/>
        <v>956</v>
      </c>
      <c r="G55" s="20">
        <f t="shared" si="12"/>
        <v>1903</v>
      </c>
      <c r="H55" s="20">
        <f t="shared" si="12"/>
        <v>2808</v>
      </c>
      <c r="I55" s="20">
        <f t="shared" si="12"/>
        <v>1985</v>
      </c>
      <c r="J55" s="20">
        <f t="shared" si="12"/>
        <v>1662</v>
      </c>
      <c r="K55" s="20">
        <f t="shared" si="12"/>
        <v>830</v>
      </c>
      <c r="L55" s="20">
        <f t="shared" si="12"/>
        <v>529</v>
      </c>
      <c r="M55" s="20">
        <f t="shared" si="12"/>
        <v>829</v>
      </c>
      <c r="N55" s="20">
        <f t="shared" si="12"/>
        <v>285</v>
      </c>
      <c r="O55" s="20">
        <f t="shared" ref="O55" si="13">SUM(O49:O54)</f>
        <v>389</v>
      </c>
      <c r="P55" s="20">
        <f>SUM(P49:P54)</f>
        <v>985</v>
      </c>
      <c r="Q55" s="20">
        <f>SUM(Q49:Q54)</f>
        <v>250</v>
      </c>
    </row>
    <row r="56" spans="1:17" x14ac:dyDescent="0.35">
      <c r="A56" s="15" t="s">
        <v>49</v>
      </c>
      <c r="B56" s="26">
        <v>4474</v>
      </c>
      <c r="C56" s="26">
        <v>4267</v>
      </c>
      <c r="D56" s="26">
        <v>2015</v>
      </c>
      <c r="E56" s="22">
        <v>2015</v>
      </c>
      <c r="F56" s="17">
        <v>3021</v>
      </c>
      <c r="G56" s="17">
        <v>3485</v>
      </c>
      <c r="H56" s="17">
        <v>3233</v>
      </c>
      <c r="I56" s="17">
        <v>2152</v>
      </c>
      <c r="J56" s="17">
        <v>1308</v>
      </c>
      <c r="K56" s="17">
        <v>1240</v>
      </c>
      <c r="L56" s="17">
        <v>1663</v>
      </c>
      <c r="M56" s="17">
        <v>2503</v>
      </c>
      <c r="N56" s="17">
        <v>3213</v>
      </c>
      <c r="O56" s="17">
        <v>3624</v>
      </c>
      <c r="P56" s="17">
        <v>4702</v>
      </c>
      <c r="Q56" s="17">
        <v>5510</v>
      </c>
    </row>
    <row r="57" spans="1:17" x14ac:dyDescent="0.35">
      <c r="A57" s="15" t="s">
        <v>50</v>
      </c>
      <c r="B57" s="26">
        <v>7688</v>
      </c>
      <c r="C57" s="26">
        <v>8009</v>
      </c>
      <c r="D57" s="26">
        <v>1610</v>
      </c>
      <c r="E57" s="22">
        <v>1610</v>
      </c>
      <c r="F57" s="17">
        <v>2194</v>
      </c>
      <c r="G57" s="17">
        <v>2699</v>
      </c>
      <c r="H57" s="17">
        <v>3237</v>
      </c>
      <c r="I57" s="17">
        <v>2847</v>
      </c>
      <c r="J57" s="17">
        <v>3010</v>
      </c>
      <c r="K57" s="17">
        <v>3337</v>
      </c>
      <c r="L57" s="17">
        <v>3648</v>
      </c>
      <c r="M57" s="17">
        <v>4289</v>
      </c>
      <c r="N57" s="17">
        <v>5012</v>
      </c>
      <c r="O57" s="17">
        <v>5295</v>
      </c>
      <c r="P57" s="17">
        <v>6599</v>
      </c>
      <c r="Q57" s="17">
        <v>7553</v>
      </c>
    </row>
    <row r="58" spans="1:17" x14ac:dyDescent="0.35">
      <c r="A58" s="19" t="s">
        <v>51</v>
      </c>
      <c r="B58" s="20">
        <f t="shared" ref="B58:Q58" si="14">SUM(B56:B57)</f>
        <v>12162</v>
      </c>
      <c r="C58" s="20">
        <f t="shared" si="14"/>
        <v>12276</v>
      </c>
      <c r="D58" s="20">
        <f t="shared" si="14"/>
        <v>3625</v>
      </c>
      <c r="E58" s="20">
        <f t="shared" ref="E58:N58" si="15">SUM(E56:E57)</f>
        <v>3625</v>
      </c>
      <c r="F58" s="20">
        <f t="shared" si="15"/>
        <v>5215</v>
      </c>
      <c r="G58" s="20">
        <f t="shared" si="15"/>
        <v>6184</v>
      </c>
      <c r="H58" s="20">
        <f t="shared" si="15"/>
        <v>6470</v>
      </c>
      <c r="I58" s="20">
        <f t="shared" si="15"/>
        <v>4999</v>
      </c>
      <c r="J58" s="20">
        <f t="shared" si="15"/>
        <v>4318</v>
      </c>
      <c r="K58" s="20">
        <f t="shared" si="15"/>
        <v>4577</v>
      </c>
      <c r="L58" s="20">
        <f t="shared" si="15"/>
        <v>5311</v>
      </c>
      <c r="M58" s="20">
        <f t="shared" si="15"/>
        <v>6792</v>
      </c>
      <c r="N58" s="20">
        <f t="shared" si="15"/>
        <v>8225</v>
      </c>
      <c r="O58" s="20">
        <f t="shared" ref="O58:P58" si="16">SUM(O56:O57)</f>
        <v>8919</v>
      </c>
      <c r="P58" s="20">
        <f t="shared" si="16"/>
        <v>11301</v>
      </c>
      <c r="Q58" s="20">
        <f t="shared" si="14"/>
        <v>13063</v>
      </c>
    </row>
    <row r="59" spans="1:17" x14ac:dyDescent="0.35">
      <c r="A59" s="15" t="s">
        <v>52</v>
      </c>
      <c r="B59" s="26">
        <v>332</v>
      </c>
      <c r="C59" s="26">
        <v>427</v>
      </c>
      <c r="D59" s="26">
        <v>125</v>
      </c>
      <c r="E59" s="25">
        <v>125</v>
      </c>
      <c r="F59" s="17">
        <v>145</v>
      </c>
      <c r="G59" s="17">
        <v>158</v>
      </c>
      <c r="H59" s="17">
        <v>95</v>
      </c>
      <c r="I59" s="17">
        <v>98</v>
      </c>
      <c r="J59" s="17">
        <v>168</v>
      </c>
      <c r="K59" s="17">
        <v>154</v>
      </c>
      <c r="L59" s="17">
        <v>216</v>
      </c>
      <c r="M59" s="17">
        <v>163</v>
      </c>
      <c r="N59" s="17">
        <v>196</v>
      </c>
      <c r="O59" s="17">
        <v>98</v>
      </c>
      <c r="P59" s="17">
        <v>61</v>
      </c>
      <c r="Q59" s="17">
        <v>37</v>
      </c>
    </row>
    <row r="60" spans="1:17" x14ac:dyDescent="0.35">
      <c r="A60" s="15" t="s">
        <v>53</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35">
      <c r="A61" s="15" t="s">
        <v>54</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35">
      <c r="A62" s="19" t="s">
        <v>55</v>
      </c>
      <c r="B62" s="20">
        <f t="shared" ref="B62:Q62" si="17">SUM(B55,B58,B59:B61)</f>
        <v>34796</v>
      </c>
      <c r="C62" s="20">
        <f t="shared" si="17"/>
        <v>32153</v>
      </c>
      <c r="D62" s="20">
        <f t="shared" si="17"/>
        <v>4986</v>
      </c>
      <c r="E62" s="20">
        <f t="shared" ref="E62:N62" si="18">SUM(E55,E58,E59:E61)</f>
        <v>4986</v>
      </c>
      <c r="F62" s="20">
        <f t="shared" si="18"/>
        <v>6316</v>
      </c>
      <c r="G62" s="20">
        <f t="shared" si="18"/>
        <v>8245</v>
      </c>
      <c r="H62" s="20">
        <f t="shared" si="18"/>
        <v>9373</v>
      </c>
      <c r="I62" s="20">
        <f t="shared" si="18"/>
        <v>7082</v>
      </c>
      <c r="J62" s="20">
        <f t="shared" si="18"/>
        <v>6148</v>
      </c>
      <c r="K62" s="20">
        <f t="shared" si="18"/>
        <v>5561</v>
      </c>
      <c r="L62" s="20">
        <f t="shared" si="18"/>
        <v>6056</v>
      </c>
      <c r="M62" s="20">
        <f t="shared" si="18"/>
        <v>7784</v>
      </c>
      <c r="N62" s="20">
        <f t="shared" si="18"/>
        <v>8706</v>
      </c>
      <c r="O62" s="20">
        <f t="shared" ref="O62:P62" si="19">SUM(O55,O58,O59:O61)</f>
        <v>9406</v>
      </c>
      <c r="P62" s="20">
        <f t="shared" si="19"/>
        <v>12347</v>
      </c>
      <c r="Q62" s="20">
        <f t="shared" si="17"/>
        <v>13350</v>
      </c>
    </row>
    <row r="63" spans="1:17" x14ac:dyDescent="0.35">
      <c r="A63" s="29"/>
      <c r="B63" s="30"/>
      <c r="C63" s="30"/>
      <c r="D63" s="30"/>
      <c r="E63" s="30"/>
      <c r="F63" s="30"/>
      <c r="G63" s="30"/>
      <c r="H63" s="30"/>
      <c r="I63" s="30"/>
      <c r="J63" s="30"/>
      <c r="K63" s="30"/>
      <c r="L63" s="30"/>
    </row>
    <row r="64" spans="1:17" x14ac:dyDescent="0.35">
      <c r="A64" s="14"/>
    </row>
    <row r="65" spans="1:8" ht="15" customHeight="1" x14ac:dyDescent="0.35">
      <c r="A65" s="235" t="s">
        <v>58</v>
      </c>
      <c r="B65" s="237" t="s">
        <v>59</v>
      </c>
      <c r="C65" s="238"/>
      <c r="D65" s="238"/>
      <c r="E65" s="238"/>
      <c r="F65" s="238"/>
      <c r="G65" s="238"/>
      <c r="H65" s="239"/>
    </row>
    <row r="66" spans="1:8" ht="14.65" customHeight="1" x14ac:dyDescent="0.35">
      <c r="A66" s="236"/>
      <c r="B66" s="32" t="s">
        <v>60</v>
      </c>
      <c r="C66" s="32" t="s">
        <v>61</v>
      </c>
      <c r="D66" s="32" t="s">
        <v>62</v>
      </c>
      <c r="E66" s="32" t="s">
        <v>63</v>
      </c>
      <c r="F66" s="32" t="s">
        <v>64</v>
      </c>
      <c r="G66" s="32" t="s">
        <v>65</v>
      </c>
      <c r="H66" s="33" t="s">
        <v>66</v>
      </c>
    </row>
    <row r="67" spans="1:8" x14ac:dyDescent="0.35">
      <c r="A67" s="34" t="s">
        <v>67</v>
      </c>
      <c r="B67" s="35">
        <v>13</v>
      </c>
      <c r="C67" s="36">
        <v>0</v>
      </c>
      <c r="D67" s="36">
        <v>0</v>
      </c>
      <c r="E67" s="36">
        <v>0</v>
      </c>
      <c r="F67" s="36">
        <v>0</v>
      </c>
      <c r="G67" s="36">
        <v>0</v>
      </c>
      <c r="H67" s="36">
        <v>0</v>
      </c>
    </row>
    <row r="68" spans="1:8" x14ac:dyDescent="0.35">
      <c r="A68" s="34" t="s">
        <v>68</v>
      </c>
      <c r="B68" s="35">
        <v>118</v>
      </c>
      <c r="C68" s="36">
        <v>0</v>
      </c>
      <c r="D68" s="36">
        <v>0</v>
      </c>
      <c r="E68" s="36">
        <v>0</v>
      </c>
      <c r="F68" s="36">
        <v>2</v>
      </c>
      <c r="G68" s="36">
        <v>0</v>
      </c>
      <c r="H68" s="36">
        <v>0</v>
      </c>
    </row>
    <row r="69" spans="1:8" x14ac:dyDescent="0.35">
      <c r="A69" s="34" t="s">
        <v>69</v>
      </c>
      <c r="B69" s="35">
        <v>10</v>
      </c>
      <c r="C69" s="36">
        <v>0</v>
      </c>
      <c r="D69" s="36">
        <v>0</v>
      </c>
      <c r="E69" s="36">
        <v>0</v>
      </c>
      <c r="F69" s="36">
        <v>0</v>
      </c>
      <c r="G69" s="36">
        <v>0</v>
      </c>
      <c r="H69" s="36">
        <v>0</v>
      </c>
    </row>
    <row r="70" spans="1:8" x14ac:dyDescent="0.35">
      <c r="A70" s="34" t="s">
        <v>70</v>
      </c>
      <c r="B70" s="35">
        <v>18</v>
      </c>
      <c r="C70" s="36">
        <v>0</v>
      </c>
      <c r="D70" s="36">
        <v>0</v>
      </c>
      <c r="E70" s="36">
        <v>0</v>
      </c>
      <c r="F70" s="36">
        <v>0</v>
      </c>
      <c r="G70" s="36">
        <v>0</v>
      </c>
      <c r="H70" s="36">
        <v>0</v>
      </c>
    </row>
    <row r="71" spans="1:8" x14ac:dyDescent="0.35">
      <c r="A71" s="34" t="s">
        <v>71</v>
      </c>
      <c r="B71" s="35">
        <v>71</v>
      </c>
      <c r="C71" s="36">
        <v>0</v>
      </c>
      <c r="D71" s="36">
        <v>0</v>
      </c>
      <c r="E71" s="36">
        <v>0</v>
      </c>
      <c r="F71" s="36">
        <v>0</v>
      </c>
      <c r="G71" s="36">
        <v>0</v>
      </c>
      <c r="H71" s="36">
        <v>0</v>
      </c>
    </row>
    <row r="72" spans="1:8" x14ac:dyDescent="0.35">
      <c r="A72" s="34" t="s">
        <v>72</v>
      </c>
      <c r="B72" s="36">
        <v>7</v>
      </c>
      <c r="C72" s="36">
        <v>1</v>
      </c>
      <c r="D72" s="36">
        <v>8</v>
      </c>
      <c r="E72" s="36">
        <v>1</v>
      </c>
      <c r="F72" s="36">
        <v>1</v>
      </c>
      <c r="G72" s="36">
        <v>0</v>
      </c>
      <c r="H72" s="36">
        <v>0</v>
      </c>
    </row>
    <row r="73" spans="1:8" x14ac:dyDescent="0.35">
      <c r="A73" s="34" t="s">
        <v>73</v>
      </c>
      <c r="B73" s="36">
        <v>5315</v>
      </c>
      <c r="C73" s="36">
        <v>189</v>
      </c>
      <c r="D73" s="36">
        <v>6</v>
      </c>
      <c r="E73" s="36">
        <v>0</v>
      </c>
      <c r="F73" s="36">
        <v>0</v>
      </c>
      <c r="G73" s="36">
        <v>0</v>
      </c>
      <c r="H73" s="36">
        <v>0</v>
      </c>
    </row>
    <row r="74" spans="1:8" x14ac:dyDescent="0.35">
      <c r="A74" s="34" t="s">
        <v>74</v>
      </c>
      <c r="B74" s="36">
        <v>6390</v>
      </c>
      <c r="C74" s="36">
        <v>1135</v>
      </c>
      <c r="D74" s="36">
        <v>25</v>
      </c>
      <c r="E74" s="36">
        <v>2</v>
      </c>
      <c r="F74" s="36">
        <v>1</v>
      </c>
      <c r="G74" s="36">
        <v>0</v>
      </c>
      <c r="H74" s="36">
        <v>0</v>
      </c>
    </row>
    <row r="75" spans="1:8" x14ac:dyDescent="0.35">
      <c r="A75" s="37" t="s">
        <v>75</v>
      </c>
      <c r="B75" s="38">
        <v>35</v>
      </c>
      <c r="C75" s="38">
        <v>1</v>
      </c>
      <c r="D75" s="38">
        <v>1</v>
      </c>
      <c r="E75" s="36">
        <v>0</v>
      </c>
      <c r="F75" s="36">
        <v>0</v>
      </c>
      <c r="G75" s="36">
        <v>0</v>
      </c>
      <c r="H75" s="36">
        <v>0</v>
      </c>
    </row>
    <row r="76" spans="1:8" x14ac:dyDescent="0.35">
      <c r="A76" s="37" t="s">
        <v>76</v>
      </c>
      <c r="B76" s="36">
        <v>0</v>
      </c>
      <c r="C76" s="36">
        <v>0</v>
      </c>
      <c r="D76" s="36">
        <v>0</v>
      </c>
      <c r="E76" s="36">
        <v>0</v>
      </c>
      <c r="F76" s="36">
        <v>0</v>
      </c>
      <c r="G76" s="36">
        <v>0</v>
      </c>
      <c r="H76" s="36">
        <v>0</v>
      </c>
    </row>
    <row r="77" spans="1:8" x14ac:dyDescent="0.35">
      <c r="A77" s="37" t="s">
        <v>77</v>
      </c>
      <c r="B77" s="39">
        <v>0</v>
      </c>
      <c r="C77" s="36">
        <v>0</v>
      </c>
      <c r="D77" s="36">
        <v>0</v>
      </c>
      <c r="E77" s="36">
        <v>0</v>
      </c>
      <c r="F77" s="36">
        <v>0</v>
      </c>
      <c r="G77" s="36">
        <v>0</v>
      </c>
      <c r="H77" s="36">
        <v>0</v>
      </c>
    </row>
    <row r="78" spans="1:8" x14ac:dyDescent="0.35">
      <c r="A78" s="40" t="s">
        <v>78</v>
      </c>
      <c r="B78" s="41">
        <f t="shared" ref="B78:H78" si="20">SUM(B67:B77)</f>
        <v>11977</v>
      </c>
      <c r="C78" s="42">
        <f t="shared" si="20"/>
        <v>1326</v>
      </c>
      <c r="D78" s="42">
        <f t="shared" si="20"/>
        <v>40</v>
      </c>
      <c r="E78" s="42">
        <f t="shared" si="20"/>
        <v>3</v>
      </c>
      <c r="F78" s="42">
        <f t="shared" si="20"/>
        <v>4</v>
      </c>
      <c r="G78" s="42">
        <f t="shared" si="20"/>
        <v>0</v>
      </c>
      <c r="H78" s="42">
        <f t="shared" si="20"/>
        <v>0</v>
      </c>
    </row>
    <row r="79" spans="1:8" x14ac:dyDescent="0.35">
      <c r="A79" s="229" t="s">
        <v>79</v>
      </c>
      <c r="B79" s="230"/>
      <c r="C79" s="230"/>
      <c r="D79" s="230"/>
      <c r="E79" s="230"/>
      <c r="F79" s="230"/>
      <c r="G79" s="230"/>
      <c r="H79" s="230"/>
    </row>
    <row r="80" spans="1:8" s="43" customFormat="1" ht="15.5" x14ac:dyDescent="0.35"/>
    <row r="81" spans="1:8" ht="15" customHeight="1" x14ac:dyDescent="0.35">
      <c r="A81" s="233" t="s">
        <v>80</v>
      </c>
      <c r="B81" s="237" t="s">
        <v>81</v>
      </c>
      <c r="C81" s="238"/>
      <c r="D81" s="238"/>
      <c r="E81" s="238"/>
      <c r="F81" s="238"/>
      <c r="G81" s="238"/>
      <c r="H81" s="239"/>
    </row>
    <row r="82" spans="1:8" ht="15.75" customHeight="1" x14ac:dyDescent="0.35">
      <c r="A82" s="234"/>
      <c r="B82" s="32" t="s">
        <v>60</v>
      </c>
      <c r="C82" s="32" t="s">
        <v>61</v>
      </c>
      <c r="D82" s="32" t="s">
        <v>62</v>
      </c>
      <c r="E82" s="32" t="s">
        <v>63</v>
      </c>
      <c r="F82" s="32" t="s">
        <v>64</v>
      </c>
      <c r="G82" s="32" t="s">
        <v>65</v>
      </c>
      <c r="H82" s="33" t="s">
        <v>66</v>
      </c>
    </row>
    <row r="83" spans="1:8" x14ac:dyDescent="0.35">
      <c r="A83" s="34" t="s">
        <v>67</v>
      </c>
      <c r="B83" s="39">
        <v>72</v>
      </c>
      <c r="C83" s="39">
        <v>0</v>
      </c>
      <c r="D83" s="39">
        <v>0</v>
      </c>
      <c r="E83" s="39">
        <v>0</v>
      </c>
      <c r="F83" s="39">
        <v>0</v>
      </c>
      <c r="G83" s="39">
        <v>0</v>
      </c>
      <c r="H83" s="39">
        <v>0</v>
      </c>
    </row>
    <row r="84" spans="1:8" x14ac:dyDescent="0.35">
      <c r="A84" s="34" t="s">
        <v>68</v>
      </c>
      <c r="B84" s="39">
        <v>648</v>
      </c>
      <c r="C84" s="39">
        <v>0</v>
      </c>
      <c r="D84" s="39">
        <v>0</v>
      </c>
      <c r="E84" s="39">
        <v>0</v>
      </c>
      <c r="F84" s="39">
        <v>0</v>
      </c>
      <c r="G84" s="39">
        <v>0</v>
      </c>
      <c r="H84" s="39">
        <v>0</v>
      </c>
    </row>
    <row r="85" spans="1:8" x14ac:dyDescent="0.35">
      <c r="A85" s="34" t="s">
        <v>69</v>
      </c>
      <c r="B85" s="39">
        <v>36</v>
      </c>
      <c r="C85" s="39">
        <v>0</v>
      </c>
      <c r="D85" s="39">
        <v>0</v>
      </c>
      <c r="E85" s="39">
        <v>0</v>
      </c>
      <c r="F85" s="39">
        <v>0</v>
      </c>
      <c r="G85" s="39">
        <v>0</v>
      </c>
      <c r="H85" s="39">
        <v>0</v>
      </c>
    </row>
    <row r="86" spans="1:8" x14ac:dyDescent="0.35">
      <c r="A86" s="34" t="s">
        <v>70</v>
      </c>
      <c r="B86" s="39">
        <v>63</v>
      </c>
      <c r="C86" s="39">
        <v>0</v>
      </c>
      <c r="D86" s="39">
        <v>0</v>
      </c>
      <c r="E86" s="39">
        <v>0</v>
      </c>
      <c r="F86" s="39">
        <v>0</v>
      </c>
      <c r="G86" s="39">
        <v>0</v>
      </c>
      <c r="H86" s="39">
        <v>0</v>
      </c>
    </row>
    <row r="87" spans="1:8" x14ac:dyDescent="0.35">
      <c r="A87" s="34" t="s">
        <v>71</v>
      </c>
      <c r="B87" s="39">
        <v>412</v>
      </c>
      <c r="C87" s="39">
        <v>0</v>
      </c>
      <c r="D87" s="39">
        <v>0</v>
      </c>
      <c r="E87" s="39">
        <v>0</v>
      </c>
      <c r="F87" s="39">
        <v>0</v>
      </c>
      <c r="G87" s="39">
        <v>0</v>
      </c>
      <c r="H87" s="39">
        <v>0</v>
      </c>
    </row>
    <row r="88" spans="1:8" x14ac:dyDescent="0.35">
      <c r="A88" s="34" t="s">
        <v>72</v>
      </c>
      <c r="B88" s="39">
        <v>5</v>
      </c>
      <c r="C88" s="39">
        <v>0</v>
      </c>
      <c r="D88" s="39">
        <v>0</v>
      </c>
      <c r="E88" s="39">
        <v>0</v>
      </c>
      <c r="F88" s="39">
        <v>0</v>
      </c>
      <c r="G88" s="39">
        <v>0</v>
      </c>
      <c r="H88" s="39">
        <v>0</v>
      </c>
    </row>
    <row r="89" spans="1:8" x14ac:dyDescent="0.35">
      <c r="A89" s="34" t="s">
        <v>82</v>
      </c>
      <c r="B89" s="39">
        <v>2014</v>
      </c>
      <c r="C89" s="39">
        <v>0</v>
      </c>
      <c r="D89" s="39">
        <v>1</v>
      </c>
      <c r="E89" s="39">
        <v>0</v>
      </c>
      <c r="F89" s="39">
        <v>0</v>
      </c>
      <c r="G89" s="39">
        <v>0</v>
      </c>
      <c r="H89" s="39">
        <v>0</v>
      </c>
    </row>
    <row r="90" spans="1:8" x14ac:dyDescent="0.35">
      <c r="A90" s="34" t="s">
        <v>83</v>
      </c>
      <c r="B90" s="39">
        <v>1604</v>
      </c>
      <c r="C90" s="39">
        <v>0</v>
      </c>
      <c r="D90" s="39">
        <v>2</v>
      </c>
      <c r="E90" s="39">
        <v>0</v>
      </c>
      <c r="F90" s="39">
        <v>0</v>
      </c>
      <c r="G90" s="39">
        <v>0</v>
      </c>
      <c r="H90" s="39">
        <v>4</v>
      </c>
    </row>
    <row r="91" spans="1:8" x14ac:dyDescent="0.35">
      <c r="A91" s="34" t="s">
        <v>75</v>
      </c>
      <c r="B91" s="39">
        <v>124</v>
      </c>
      <c r="C91" s="39">
        <v>1</v>
      </c>
      <c r="D91" s="39">
        <v>0</v>
      </c>
      <c r="E91" s="39">
        <v>0</v>
      </c>
      <c r="F91" s="39">
        <v>0</v>
      </c>
      <c r="G91" s="39">
        <v>0</v>
      </c>
      <c r="H91" s="39">
        <v>0</v>
      </c>
    </row>
    <row r="92" spans="1:8" x14ac:dyDescent="0.35">
      <c r="A92" s="34" t="s">
        <v>76</v>
      </c>
      <c r="B92" s="39">
        <v>0</v>
      </c>
      <c r="C92" s="39">
        <v>0</v>
      </c>
      <c r="D92" s="39">
        <v>0</v>
      </c>
      <c r="E92" s="39">
        <v>0</v>
      </c>
      <c r="F92" s="39">
        <v>0</v>
      </c>
      <c r="G92" s="39">
        <v>0</v>
      </c>
      <c r="H92" s="39">
        <v>0</v>
      </c>
    </row>
    <row r="93" spans="1:8" x14ac:dyDescent="0.35">
      <c r="A93" s="34" t="s">
        <v>77</v>
      </c>
      <c r="B93" s="39">
        <v>0</v>
      </c>
      <c r="C93" s="39">
        <v>0</v>
      </c>
      <c r="D93" s="39">
        <v>0</v>
      </c>
      <c r="E93" s="39">
        <v>0</v>
      </c>
      <c r="F93" s="39">
        <v>0</v>
      </c>
      <c r="G93" s="39">
        <v>0</v>
      </c>
      <c r="H93" s="39">
        <v>0</v>
      </c>
    </row>
    <row r="94" spans="1:8" x14ac:dyDescent="0.35">
      <c r="A94" s="40" t="s">
        <v>78</v>
      </c>
      <c r="B94" s="44">
        <f>SUM(B83:B93)</f>
        <v>4978</v>
      </c>
      <c r="C94" s="44">
        <f t="shared" ref="C94:H94" si="21">SUM(C83:C93)</f>
        <v>1</v>
      </c>
      <c r="D94" s="44">
        <f t="shared" si="21"/>
        <v>3</v>
      </c>
      <c r="E94" s="44">
        <f t="shared" si="21"/>
        <v>0</v>
      </c>
      <c r="F94" s="44">
        <f t="shared" si="21"/>
        <v>0</v>
      </c>
      <c r="G94" s="44">
        <f t="shared" si="21"/>
        <v>0</v>
      </c>
      <c r="H94" s="44">
        <f t="shared" si="21"/>
        <v>4</v>
      </c>
    </row>
    <row r="95" spans="1:8" x14ac:dyDescent="0.35">
      <c r="A95" s="229" t="s">
        <v>84</v>
      </c>
      <c r="B95" s="230"/>
      <c r="C95" s="230"/>
      <c r="D95" s="230"/>
      <c r="E95" s="230"/>
      <c r="F95" s="230"/>
      <c r="G95" s="230"/>
      <c r="H95" s="230"/>
    </row>
    <row r="96" spans="1:8" x14ac:dyDescent="0.35">
      <c r="A96" s="45"/>
    </row>
    <row r="111" spans="1:1" x14ac:dyDescent="0.35">
      <c r="A111" s="46" t="s">
        <v>6</v>
      </c>
    </row>
  </sheetData>
  <sheetProtection algorithmName="SHA-512" hashValue="Eh++8Leio83hB0xDwcczHIHHhWQpHLvMJ/ic3B1hmuplzpuxJ0q3PHP6p5mS0RQfS3IHnhhsJlso9SETZ4HgwA==" saltValue="yZnY1+aZTwI0u1BV/OHbAw==" spinCount="100000" sheet="1" objects="1" scenarios="1" selectLockedCells="1"/>
  <mergeCells count="42">
    <mergeCell ref="A79:H79"/>
    <mergeCell ref="A95:H95"/>
    <mergeCell ref="J28:J29"/>
    <mergeCell ref="D28:D29"/>
    <mergeCell ref="A81:A82"/>
    <mergeCell ref="A65:A66"/>
    <mergeCell ref="B65:H65"/>
    <mergeCell ref="B81:H81"/>
    <mergeCell ref="B28:B29"/>
    <mergeCell ref="B47:B48"/>
    <mergeCell ref="F28:F29"/>
    <mergeCell ref="C28:C29"/>
    <mergeCell ref="I28:I29"/>
    <mergeCell ref="H28:H29"/>
    <mergeCell ref="G28:G29"/>
    <mergeCell ref="A44:S44"/>
    <mergeCell ref="T28:T29"/>
    <mergeCell ref="S28:S29"/>
    <mergeCell ref="R28:R29"/>
    <mergeCell ref="L28:L29"/>
    <mergeCell ref="K28:K29"/>
    <mergeCell ref="M28:M29"/>
    <mergeCell ref="N28:N29"/>
    <mergeCell ref="O28:O29"/>
    <mergeCell ref="P28:P29"/>
    <mergeCell ref="Q28:Q29"/>
    <mergeCell ref="E28:E29"/>
    <mergeCell ref="Q47:Q48"/>
    <mergeCell ref="N47:N48"/>
    <mergeCell ref="O47:O48"/>
    <mergeCell ref="P47:P48"/>
    <mergeCell ref="M47:M48"/>
    <mergeCell ref="C47:C48"/>
    <mergeCell ref="D47:D48"/>
    <mergeCell ref="F47:F48"/>
    <mergeCell ref="K47:K48"/>
    <mergeCell ref="L47:L48"/>
    <mergeCell ref="G47:G48"/>
    <mergeCell ref="H47:H48"/>
    <mergeCell ref="I47:I48"/>
    <mergeCell ref="J47:J48"/>
    <mergeCell ref="E47:E48"/>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ignoredErrors>
    <ignoredError sqref="R30:R35 R37:R38 R40:R42 E36:Q36 B55:Q5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1"/>
  <sheetViews>
    <sheetView tabSelected="1" topLeftCell="A18" zoomScale="90" zoomScaleNormal="90" workbookViewId="0">
      <selection activeCell="S77" sqref="S77"/>
    </sheetView>
  </sheetViews>
  <sheetFormatPr defaultColWidth="9.1796875" defaultRowHeight="14.5" x14ac:dyDescent="0.35"/>
  <cols>
    <col min="1" max="1" width="48.1796875" style="4" customWidth="1"/>
    <col min="2" max="4" width="11.7265625" style="4" customWidth="1"/>
    <col min="5" max="5" width="9.1796875" style="4" customWidth="1"/>
    <col min="6" max="6" width="10.7265625" style="4" customWidth="1"/>
    <col min="7" max="16" width="9.1796875" style="4" customWidth="1"/>
    <col min="17" max="17" width="10.26953125" style="4" customWidth="1"/>
    <col min="18" max="18" width="10.453125" style="4" bestFit="1" customWidth="1"/>
    <col min="19" max="16384" width="9.1796875" style="4"/>
  </cols>
  <sheetData>
    <row r="1" spans="1:19" s="2" customFormat="1" x14ac:dyDescent="0.35">
      <c r="A1" s="1"/>
      <c r="B1" s="1"/>
      <c r="C1" s="1"/>
      <c r="D1" s="1"/>
      <c r="E1" s="1"/>
      <c r="F1" s="1"/>
      <c r="G1" s="1"/>
      <c r="H1" s="1"/>
      <c r="I1" s="1"/>
      <c r="J1" s="1"/>
      <c r="K1" s="1"/>
      <c r="L1" s="1"/>
      <c r="M1" s="1"/>
      <c r="N1" s="1"/>
      <c r="O1" s="1"/>
      <c r="P1" s="1"/>
      <c r="Q1" s="1"/>
    </row>
    <row r="2" spans="1:19" s="2" customFormat="1" x14ac:dyDescent="0.35">
      <c r="A2" s="1"/>
      <c r="B2" s="1"/>
      <c r="C2" s="1"/>
      <c r="D2" s="1"/>
      <c r="E2" s="1"/>
      <c r="F2" s="1"/>
      <c r="G2" s="1"/>
      <c r="H2" s="1"/>
      <c r="I2" s="1"/>
      <c r="J2" s="1"/>
      <c r="K2" s="1"/>
      <c r="L2" s="1"/>
      <c r="M2" s="1"/>
      <c r="N2" s="1"/>
      <c r="O2" s="1"/>
      <c r="P2" s="1"/>
      <c r="Q2" s="1"/>
    </row>
    <row r="3" spans="1:19" s="2" customFormat="1" x14ac:dyDescent="0.35">
      <c r="A3" s="1"/>
      <c r="B3" s="1"/>
      <c r="C3" s="1"/>
      <c r="D3" s="1"/>
      <c r="E3" s="1"/>
      <c r="F3" s="1"/>
      <c r="G3" s="1"/>
      <c r="H3" s="1"/>
      <c r="I3" s="1"/>
      <c r="J3" s="1"/>
      <c r="K3" s="1"/>
      <c r="L3" s="1"/>
      <c r="M3" s="1"/>
      <c r="N3" s="1"/>
      <c r="O3" s="1"/>
      <c r="P3" s="1"/>
      <c r="Q3" s="1"/>
    </row>
    <row r="4" spans="1:19" s="2" customFormat="1" x14ac:dyDescent="0.35">
      <c r="A4" s="1"/>
      <c r="B4" s="1"/>
      <c r="C4" s="1"/>
      <c r="D4" s="1"/>
      <c r="E4" s="1"/>
      <c r="F4" s="1"/>
      <c r="G4" s="1"/>
      <c r="H4" s="1"/>
      <c r="I4" s="1"/>
      <c r="J4" s="1"/>
      <c r="K4" s="1"/>
      <c r="L4" s="1"/>
      <c r="M4" s="1"/>
      <c r="N4" s="1"/>
      <c r="O4" s="1"/>
      <c r="P4" s="1"/>
      <c r="Q4" s="1"/>
    </row>
    <row r="5" spans="1:19" s="2" customFormat="1" x14ac:dyDescent="0.35">
      <c r="A5" s="1"/>
      <c r="B5" s="1"/>
      <c r="C5" s="1"/>
      <c r="D5" s="1"/>
      <c r="E5" s="1"/>
      <c r="F5" s="1"/>
      <c r="G5" s="1"/>
      <c r="H5" s="1"/>
      <c r="I5" s="1"/>
      <c r="J5" s="1"/>
      <c r="K5" s="1"/>
      <c r="L5" s="1"/>
      <c r="M5" s="1"/>
      <c r="N5" s="1"/>
      <c r="O5" s="1"/>
      <c r="P5" s="1"/>
      <c r="Q5" s="1"/>
    </row>
    <row r="6" spans="1:19" s="2" customFormat="1" x14ac:dyDescent="0.35">
      <c r="A6" s="3"/>
      <c r="B6" s="3"/>
      <c r="C6" s="3"/>
      <c r="D6" s="3"/>
      <c r="E6" s="3"/>
      <c r="F6" s="3"/>
      <c r="G6" s="3"/>
      <c r="H6" s="3"/>
      <c r="I6" s="3"/>
      <c r="J6" s="3"/>
      <c r="K6" s="3"/>
      <c r="L6" s="3"/>
      <c r="M6" s="1"/>
      <c r="N6" s="1"/>
      <c r="O6" s="1"/>
      <c r="P6" s="1"/>
      <c r="Q6" s="1"/>
      <c r="S6" s="12"/>
    </row>
    <row r="7" spans="1:19" s="2" customFormat="1" x14ac:dyDescent="0.35">
      <c r="A7" s="3"/>
      <c r="B7" s="3"/>
      <c r="C7" s="3"/>
      <c r="D7" s="3"/>
      <c r="E7" s="3"/>
      <c r="F7" s="3"/>
      <c r="G7" s="3"/>
      <c r="H7" s="3"/>
      <c r="I7" s="3"/>
      <c r="J7" s="3"/>
      <c r="K7" s="3"/>
      <c r="L7" s="3"/>
      <c r="M7" s="1"/>
      <c r="N7" s="1"/>
      <c r="O7" s="1"/>
      <c r="P7" s="1"/>
      <c r="Q7" s="1"/>
      <c r="S7" s="12"/>
    </row>
    <row r="8" spans="1:19" x14ac:dyDescent="0.35">
      <c r="Q8" s="173">
        <v>45838</v>
      </c>
    </row>
    <row r="9" spans="1:19" ht="18.5" x14ac:dyDescent="0.45">
      <c r="A9" s="5" t="s">
        <v>85</v>
      </c>
    </row>
    <row r="10" spans="1:19" x14ac:dyDescent="0.35">
      <c r="A10" s="6" t="s">
        <v>8</v>
      </c>
    </row>
    <row r="11" spans="1:19" x14ac:dyDescent="0.35">
      <c r="A11" s="6" t="s">
        <v>9</v>
      </c>
      <c r="L11" s="4" t="s">
        <v>6</v>
      </c>
    </row>
    <row r="12" spans="1:19" x14ac:dyDescent="0.35">
      <c r="A12" s="6" t="s">
        <v>10</v>
      </c>
    </row>
    <row r="13" spans="1:19" x14ac:dyDescent="0.35">
      <c r="A13" s="6" t="s">
        <v>11</v>
      </c>
    </row>
    <row r="14" spans="1:19" x14ac:dyDescent="0.35">
      <c r="A14" s="144"/>
    </row>
    <row r="15" spans="1:19" x14ac:dyDescent="0.35">
      <c r="A15" s="144"/>
    </row>
    <row r="16" spans="1:19" x14ac:dyDescent="0.35">
      <c r="A16" s="144"/>
    </row>
    <row r="17" spans="1:17" x14ac:dyDescent="0.35">
      <c r="A17" s="144"/>
    </row>
    <row r="18" spans="1:17" x14ac:dyDescent="0.35">
      <c r="A18" s="144"/>
    </row>
    <row r="19" spans="1:17" x14ac:dyDescent="0.35">
      <c r="A19" s="144"/>
    </row>
    <row r="21" spans="1:17" x14ac:dyDescent="0.35">
      <c r="O21" s="145"/>
    </row>
    <row r="24" spans="1:17" x14ac:dyDescent="0.35">
      <c r="B24" s="4" t="s">
        <v>6</v>
      </c>
    </row>
    <row r="25" spans="1:17" ht="43.5" x14ac:dyDescent="0.35">
      <c r="A25" s="146" t="s">
        <v>8</v>
      </c>
      <c r="B25" s="93">
        <v>45107</v>
      </c>
      <c r="C25" s="93">
        <v>45473</v>
      </c>
      <c r="D25" s="54">
        <v>45444</v>
      </c>
      <c r="E25" s="54">
        <v>45474</v>
      </c>
      <c r="F25" s="54">
        <v>45505</v>
      </c>
      <c r="G25" s="54">
        <v>45536</v>
      </c>
      <c r="H25" s="54">
        <v>45566</v>
      </c>
      <c r="I25" s="54">
        <v>45597</v>
      </c>
      <c r="J25" s="54">
        <v>45627</v>
      </c>
      <c r="K25" s="54">
        <v>45658</v>
      </c>
      <c r="L25" s="54">
        <v>45689</v>
      </c>
      <c r="M25" s="54">
        <v>45717</v>
      </c>
      <c r="N25" s="54">
        <v>45748</v>
      </c>
      <c r="O25" s="54">
        <v>45778</v>
      </c>
      <c r="P25" s="54">
        <v>45809</v>
      </c>
      <c r="Q25" s="147" t="s">
        <v>86</v>
      </c>
    </row>
    <row r="26" spans="1:17" x14ac:dyDescent="0.35">
      <c r="A26" s="37" t="s">
        <v>67</v>
      </c>
      <c r="B26" s="148">
        <v>1635</v>
      </c>
      <c r="C26" s="148">
        <v>2432</v>
      </c>
      <c r="D26" s="149">
        <v>2432</v>
      </c>
      <c r="E26" s="149">
        <v>2503</v>
      </c>
      <c r="F26" s="149">
        <v>2502</v>
      </c>
      <c r="G26" s="149">
        <v>2472</v>
      </c>
      <c r="H26" s="149">
        <v>2511</v>
      </c>
      <c r="I26" s="149">
        <v>2581</v>
      </c>
      <c r="J26" s="149">
        <v>2652</v>
      </c>
      <c r="K26" s="149">
        <v>2720</v>
      </c>
      <c r="L26" s="149">
        <v>2641</v>
      </c>
      <c r="M26" s="149">
        <v>2637</v>
      </c>
      <c r="N26" s="149">
        <v>2595</v>
      </c>
      <c r="O26" s="149">
        <v>2601</v>
      </c>
      <c r="P26" s="149">
        <v>2749</v>
      </c>
      <c r="Q26" s="150">
        <f t="shared" ref="Q26:Q39" si="0">(P26-O26)/O26</f>
        <v>5.6901191849288733E-2</v>
      </c>
    </row>
    <row r="27" spans="1:17" x14ac:dyDescent="0.35">
      <c r="A27" s="37" t="s">
        <v>68</v>
      </c>
      <c r="B27" s="148">
        <v>12086</v>
      </c>
      <c r="C27" s="148">
        <v>16850</v>
      </c>
      <c r="D27" s="149">
        <v>16850</v>
      </c>
      <c r="E27" s="149">
        <v>17105</v>
      </c>
      <c r="F27" s="149">
        <v>16639</v>
      </c>
      <c r="G27" s="149">
        <v>16106</v>
      </c>
      <c r="H27" s="149">
        <v>17090</v>
      </c>
      <c r="I27" s="149">
        <v>17395</v>
      </c>
      <c r="J27" s="149">
        <v>17813</v>
      </c>
      <c r="K27" s="149">
        <v>17791</v>
      </c>
      <c r="L27" s="149">
        <v>17443</v>
      </c>
      <c r="M27" s="149">
        <v>17567</v>
      </c>
      <c r="N27" s="149">
        <v>17440</v>
      </c>
      <c r="O27" s="149">
        <v>16706</v>
      </c>
      <c r="P27" s="149">
        <v>17038</v>
      </c>
      <c r="Q27" s="150">
        <f t="shared" si="0"/>
        <v>1.9873099485214894E-2</v>
      </c>
    </row>
    <row r="28" spans="1:17" x14ac:dyDescent="0.35">
      <c r="A28" s="37" t="s">
        <v>69</v>
      </c>
      <c r="B28" s="148">
        <v>1078</v>
      </c>
      <c r="C28" s="148">
        <v>844</v>
      </c>
      <c r="D28" s="149">
        <v>844</v>
      </c>
      <c r="E28" s="149">
        <v>861</v>
      </c>
      <c r="F28" s="149">
        <v>866</v>
      </c>
      <c r="G28" s="149">
        <v>827</v>
      </c>
      <c r="H28" s="149">
        <v>846</v>
      </c>
      <c r="I28" s="149">
        <v>901</v>
      </c>
      <c r="J28" s="149">
        <v>894</v>
      </c>
      <c r="K28" s="149">
        <v>838</v>
      </c>
      <c r="L28" s="149">
        <v>831</v>
      </c>
      <c r="M28" s="149">
        <v>815</v>
      </c>
      <c r="N28" s="149">
        <v>834</v>
      </c>
      <c r="O28" s="149">
        <v>828</v>
      </c>
      <c r="P28" s="149">
        <v>912</v>
      </c>
      <c r="Q28" s="150">
        <f t="shared" si="0"/>
        <v>0.10144927536231885</v>
      </c>
    </row>
    <row r="29" spans="1:17" x14ac:dyDescent="0.35">
      <c r="A29" s="133" t="s">
        <v>87</v>
      </c>
      <c r="B29" s="134">
        <v>4120</v>
      </c>
      <c r="C29" s="134">
        <v>5895</v>
      </c>
      <c r="D29" s="135">
        <v>5895</v>
      </c>
      <c r="E29" s="135">
        <v>6181</v>
      </c>
      <c r="F29" s="135">
        <v>6257</v>
      </c>
      <c r="G29" s="135">
        <v>6334</v>
      </c>
      <c r="H29" s="135">
        <v>6478</v>
      </c>
      <c r="I29" s="135">
        <v>6588</v>
      </c>
      <c r="J29" s="135">
        <v>6876</v>
      </c>
      <c r="K29" s="135">
        <v>7086</v>
      </c>
      <c r="L29" s="135">
        <v>7209</v>
      </c>
      <c r="M29" s="135">
        <v>7382</v>
      </c>
      <c r="N29" s="135">
        <v>7442</v>
      </c>
      <c r="O29" s="135">
        <v>7390</v>
      </c>
      <c r="P29" s="135">
        <v>7419</v>
      </c>
      <c r="Q29" s="150">
        <f t="shared" si="0"/>
        <v>3.9242219215155612E-3</v>
      </c>
    </row>
    <row r="30" spans="1:17" x14ac:dyDescent="0.35">
      <c r="A30" s="133" t="s">
        <v>88</v>
      </c>
      <c r="B30" s="134">
        <v>11644</v>
      </c>
      <c r="C30" s="134">
        <v>16619</v>
      </c>
      <c r="D30" s="135">
        <v>16619</v>
      </c>
      <c r="E30" s="135">
        <v>16610</v>
      </c>
      <c r="F30" s="135">
        <v>16341</v>
      </c>
      <c r="G30" s="135">
        <v>16213</v>
      </c>
      <c r="H30" s="135">
        <v>16560</v>
      </c>
      <c r="I30" s="135">
        <v>16876</v>
      </c>
      <c r="J30" s="135">
        <v>17163</v>
      </c>
      <c r="K30" s="135">
        <v>17304</v>
      </c>
      <c r="L30" s="135">
        <v>17214</v>
      </c>
      <c r="M30" s="135">
        <v>17493</v>
      </c>
      <c r="N30" s="135">
        <v>17584</v>
      </c>
      <c r="O30" s="135">
        <v>17014</v>
      </c>
      <c r="P30" s="135">
        <v>17450</v>
      </c>
      <c r="Q30" s="150">
        <f t="shared" si="0"/>
        <v>2.5625955095803454E-2</v>
      </c>
    </row>
    <row r="31" spans="1:17" x14ac:dyDescent="0.35">
      <c r="A31" s="133" t="s">
        <v>89</v>
      </c>
      <c r="B31" s="134">
        <v>681</v>
      </c>
      <c r="C31" s="134">
        <v>678</v>
      </c>
      <c r="D31" s="135">
        <v>678</v>
      </c>
      <c r="E31" s="135">
        <v>633</v>
      </c>
      <c r="F31" s="135">
        <v>685</v>
      </c>
      <c r="G31" s="135">
        <v>697</v>
      </c>
      <c r="H31" s="135">
        <v>706</v>
      </c>
      <c r="I31" s="135">
        <v>702</v>
      </c>
      <c r="J31" s="135">
        <v>678</v>
      </c>
      <c r="K31" s="135">
        <v>655</v>
      </c>
      <c r="L31" s="135">
        <v>673</v>
      </c>
      <c r="M31" s="135">
        <v>696</v>
      </c>
      <c r="N31" s="135">
        <v>745</v>
      </c>
      <c r="O31" s="135">
        <v>778</v>
      </c>
      <c r="P31" s="135">
        <v>768</v>
      </c>
      <c r="Q31" s="150">
        <f t="shared" si="0"/>
        <v>-1.2853470437017995E-2</v>
      </c>
    </row>
    <row r="32" spans="1:17" x14ac:dyDescent="0.35">
      <c r="A32" s="40" t="s">
        <v>90</v>
      </c>
      <c r="B32" s="136">
        <f>SUM(B26:B31)</f>
        <v>31244</v>
      </c>
      <c r="C32" s="136">
        <f>SUM(C26:C31)</f>
        <v>43318</v>
      </c>
      <c r="D32" s="20">
        <f t="shared" ref="D32:N32" si="1">SUM(D26:D31)</f>
        <v>43318</v>
      </c>
      <c r="E32" s="136">
        <f t="shared" si="1"/>
        <v>43893</v>
      </c>
      <c r="F32" s="136">
        <f t="shared" si="1"/>
        <v>43290</v>
      </c>
      <c r="G32" s="136">
        <f t="shared" si="1"/>
        <v>42649</v>
      </c>
      <c r="H32" s="136">
        <f t="shared" si="1"/>
        <v>44191</v>
      </c>
      <c r="I32" s="136">
        <f t="shared" si="1"/>
        <v>45043</v>
      </c>
      <c r="J32" s="136">
        <f t="shared" si="1"/>
        <v>46076</v>
      </c>
      <c r="K32" s="136">
        <f t="shared" si="1"/>
        <v>46394</v>
      </c>
      <c r="L32" s="136">
        <f t="shared" si="1"/>
        <v>46011</v>
      </c>
      <c r="M32" s="136">
        <f t="shared" si="1"/>
        <v>46590</v>
      </c>
      <c r="N32" s="136">
        <f t="shared" si="1"/>
        <v>46640</v>
      </c>
      <c r="O32" s="136">
        <f t="shared" ref="O32:P32" si="2">SUM(O26:O31)</f>
        <v>45317</v>
      </c>
      <c r="P32" s="136">
        <f t="shared" si="2"/>
        <v>46336</v>
      </c>
      <c r="Q32" s="151">
        <f t="shared" si="0"/>
        <v>2.2486042765408124E-2</v>
      </c>
    </row>
    <row r="33" spans="1:22" x14ac:dyDescent="0.35">
      <c r="A33" s="133" t="s">
        <v>91</v>
      </c>
      <c r="B33" s="134">
        <v>6209</v>
      </c>
      <c r="C33" s="134">
        <v>10861</v>
      </c>
      <c r="D33" s="135">
        <v>10861</v>
      </c>
      <c r="E33" s="135">
        <v>10079</v>
      </c>
      <c r="F33" s="135">
        <v>10000</v>
      </c>
      <c r="G33" s="135">
        <v>10537</v>
      </c>
      <c r="H33" s="135">
        <v>11547</v>
      </c>
      <c r="I33" s="135">
        <v>12221</v>
      </c>
      <c r="J33" s="135">
        <v>12291</v>
      </c>
      <c r="K33" s="135">
        <v>11667</v>
      </c>
      <c r="L33" s="135">
        <v>10745</v>
      </c>
      <c r="M33" s="135">
        <v>9951</v>
      </c>
      <c r="N33" s="135">
        <v>9174</v>
      </c>
      <c r="O33" s="135">
        <v>8044</v>
      </c>
      <c r="P33" s="135">
        <v>6673</v>
      </c>
      <c r="Q33" s="150">
        <f t="shared" si="0"/>
        <v>-0.17043759323719543</v>
      </c>
    </row>
    <row r="34" spans="1:22" x14ac:dyDescent="0.35">
      <c r="A34" s="133" t="s">
        <v>92</v>
      </c>
      <c r="B34" s="134">
        <v>4378</v>
      </c>
      <c r="C34" s="134">
        <v>16867</v>
      </c>
      <c r="D34" s="135">
        <v>16867</v>
      </c>
      <c r="E34" s="135">
        <v>16510</v>
      </c>
      <c r="F34" s="135">
        <v>16261</v>
      </c>
      <c r="G34" s="135">
        <v>15762</v>
      </c>
      <c r="H34" s="135">
        <v>16320</v>
      </c>
      <c r="I34" s="135">
        <v>16475</v>
      </c>
      <c r="J34" s="135">
        <v>16363</v>
      </c>
      <c r="K34" s="135">
        <v>16067</v>
      </c>
      <c r="L34" s="135">
        <v>15708</v>
      </c>
      <c r="M34" s="135">
        <v>15311</v>
      </c>
      <c r="N34" s="135">
        <v>15375</v>
      </c>
      <c r="O34" s="135">
        <v>15182</v>
      </c>
      <c r="P34" s="135">
        <v>14994</v>
      </c>
      <c r="Q34" s="150">
        <f t="shared" si="0"/>
        <v>-1.2383085232512185E-2</v>
      </c>
      <c r="V34" s="188" t="s">
        <v>6</v>
      </c>
    </row>
    <row r="35" spans="1:22" x14ac:dyDescent="0.35">
      <c r="A35" s="40" t="s">
        <v>93</v>
      </c>
      <c r="B35" s="20">
        <f t="shared" ref="B35:N35" si="3">SUM(B33:B34)</f>
        <v>10587</v>
      </c>
      <c r="C35" s="20">
        <f t="shared" si="3"/>
        <v>27728</v>
      </c>
      <c r="D35" s="20">
        <f t="shared" si="3"/>
        <v>27728</v>
      </c>
      <c r="E35" s="136">
        <f t="shared" si="3"/>
        <v>26589</v>
      </c>
      <c r="F35" s="136">
        <f t="shared" si="3"/>
        <v>26261</v>
      </c>
      <c r="G35" s="136">
        <f t="shared" si="3"/>
        <v>26299</v>
      </c>
      <c r="H35" s="136">
        <f t="shared" si="3"/>
        <v>27867</v>
      </c>
      <c r="I35" s="136">
        <f t="shared" si="3"/>
        <v>28696</v>
      </c>
      <c r="J35" s="136">
        <f t="shared" si="3"/>
        <v>28654</v>
      </c>
      <c r="K35" s="136">
        <f t="shared" si="3"/>
        <v>27734</v>
      </c>
      <c r="L35" s="136">
        <f t="shared" si="3"/>
        <v>26453</v>
      </c>
      <c r="M35" s="136">
        <f t="shared" si="3"/>
        <v>25262</v>
      </c>
      <c r="N35" s="136">
        <f t="shared" si="3"/>
        <v>24549</v>
      </c>
      <c r="O35" s="136">
        <f t="shared" ref="O35:P35" si="4">SUM(O33:O34)</f>
        <v>23226</v>
      </c>
      <c r="P35" s="136">
        <f t="shared" si="4"/>
        <v>21667</v>
      </c>
      <c r="Q35" s="151">
        <f t="shared" si="0"/>
        <v>-6.7123051752346508E-2</v>
      </c>
    </row>
    <row r="36" spans="1:22" x14ac:dyDescent="0.35">
      <c r="A36" s="133" t="s">
        <v>94</v>
      </c>
      <c r="B36" s="134">
        <v>798</v>
      </c>
      <c r="C36" s="134">
        <v>950</v>
      </c>
      <c r="D36" s="135">
        <v>950</v>
      </c>
      <c r="E36" s="135">
        <v>882</v>
      </c>
      <c r="F36" s="135">
        <v>914</v>
      </c>
      <c r="G36" s="135">
        <v>991</v>
      </c>
      <c r="H36" s="135">
        <v>963</v>
      </c>
      <c r="I36" s="135">
        <v>977</v>
      </c>
      <c r="J36" s="135">
        <v>1046</v>
      </c>
      <c r="K36" s="135">
        <v>1148</v>
      </c>
      <c r="L36" s="135">
        <v>1139</v>
      </c>
      <c r="M36" s="135">
        <v>1061</v>
      </c>
      <c r="N36" s="135">
        <v>1048</v>
      </c>
      <c r="O36" s="135">
        <v>982</v>
      </c>
      <c r="P36" s="135">
        <v>989</v>
      </c>
      <c r="Q36" s="150">
        <f t="shared" si="0"/>
        <v>7.1283095723014261E-3</v>
      </c>
    </row>
    <row r="37" spans="1:22" x14ac:dyDescent="0.35">
      <c r="A37" s="133" t="s">
        <v>95</v>
      </c>
      <c r="B37" s="134">
        <v>161</v>
      </c>
      <c r="C37" s="134">
        <v>169</v>
      </c>
      <c r="D37" s="135">
        <v>169</v>
      </c>
      <c r="E37" s="135">
        <v>170</v>
      </c>
      <c r="F37" s="135">
        <v>177</v>
      </c>
      <c r="G37" s="135">
        <v>171</v>
      </c>
      <c r="H37" s="135">
        <v>165</v>
      </c>
      <c r="I37" s="135">
        <v>152</v>
      </c>
      <c r="J37" s="135">
        <v>147</v>
      </c>
      <c r="K37" s="135">
        <v>156</v>
      </c>
      <c r="L37" s="135">
        <v>151</v>
      </c>
      <c r="M37" s="135">
        <v>134</v>
      </c>
      <c r="N37" s="135">
        <v>128</v>
      </c>
      <c r="O37" s="135">
        <v>119</v>
      </c>
      <c r="P37" s="135">
        <v>130</v>
      </c>
      <c r="Q37" s="150">
        <f t="shared" si="0"/>
        <v>9.2436974789915971E-2</v>
      </c>
    </row>
    <row r="38" spans="1:22" x14ac:dyDescent="0.35">
      <c r="A38" s="133" t="s">
        <v>96</v>
      </c>
      <c r="B38" s="134">
        <v>98</v>
      </c>
      <c r="C38" s="134">
        <v>142</v>
      </c>
      <c r="D38" s="135">
        <v>142</v>
      </c>
      <c r="E38" s="135">
        <v>142</v>
      </c>
      <c r="F38" s="135">
        <v>147</v>
      </c>
      <c r="G38" s="135">
        <v>148</v>
      </c>
      <c r="H38" s="135">
        <v>167</v>
      </c>
      <c r="I38" s="135">
        <v>163</v>
      </c>
      <c r="J38" s="135">
        <v>166</v>
      </c>
      <c r="K38" s="135">
        <v>168</v>
      </c>
      <c r="L38" s="135">
        <v>174</v>
      </c>
      <c r="M38" s="135">
        <v>166</v>
      </c>
      <c r="N38" s="135">
        <v>180</v>
      </c>
      <c r="O38" s="135">
        <v>175</v>
      </c>
      <c r="P38" s="135">
        <v>173</v>
      </c>
      <c r="Q38" s="150">
        <f t="shared" si="0"/>
        <v>-1.1428571428571429E-2</v>
      </c>
    </row>
    <row r="39" spans="1:22" x14ac:dyDescent="0.35">
      <c r="A39" s="40" t="s">
        <v>78</v>
      </c>
      <c r="B39" s="20">
        <f t="shared" ref="B39:C39" si="5">SUM(B32,B35,B36:B38)</f>
        <v>42888</v>
      </c>
      <c r="C39" s="20">
        <f t="shared" si="5"/>
        <v>72307</v>
      </c>
      <c r="D39" s="20">
        <f t="shared" ref="D39:O39" si="6">SUM(D32,D35,D36:D38)</f>
        <v>72307</v>
      </c>
      <c r="E39" s="20">
        <f t="shared" si="6"/>
        <v>71676</v>
      </c>
      <c r="F39" s="20">
        <f t="shared" si="6"/>
        <v>70789</v>
      </c>
      <c r="G39" s="20">
        <f t="shared" si="6"/>
        <v>70258</v>
      </c>
      <c r="H39" s="20">
        <f t="shared" si="6"/>
        <v>73353</v>
      </c>
      <c r="I39" s="20">
        <f t="shared" si="6"/>
        <v>75031</v>
      </c>
      <c r="J39" s="20">
        <f t="shared" si="6"/>
        <v>76089</v>
      </c>
      <c r="K39" s="20">
        <f t="shared" si="6"/>
        <v>75600</v>
      </c>
      <c r="L39" s="20">
        <f t="shared" si="6"/>
        <v>73928</v>
      </c>
      <c r="M39" s="20">
        <f t="shared" si="6"/>
        <v>73213</v>
      </c>
      <c r="N39" s="20">
        <f t="shared" si="6"/>
        <v>72545</v>
      </c>
      <c r="O39" s="20">
        <f t="shared" si="6"/>
        <v>69819</v>
      </c>
      <c r="P39" s="20">
        <f t="shared" ref="P39" si="7">SUM(P32,P35,P36:P38)</f>
        <v>69295</v>
      </c>
      <c r="Q39" s="151">
        <f t="shared" si="0"/>
        <v>-7.5051203827038483E-3</v>
      </c>
    </row>
    <row r="42" spans="1:22" ht="15" customHeight="1" x14ac:dyDescent="0.35">
      <c r="A42" s="241" t="s">
        <v>97</v>
      </c>
      <c r="B42" s="237" t="s">
        <v>59</v>
      </c>
      <c r="C42" s="238"/>
      <c r="D42" s="238"/>
      <c r="E42" s="238"/>
      <c r="F42" s="238"/>
      <c r="G42" s="238"/>
      <c r="H42" s="239"/>
    </row>
    <row r="43" spans="1:22" ht="21.75" customHeight="1" x14ac:dyDescent="0.35">
      <c r="A43" s="242"/>
      <c r="B43" s="140" t="s">
        <v>98</v>
      </c>
      <c r="C43" s="140" t="s">
        <v>99</v>
      </c>
      <c r="D43" s="140" t="s">
        <v>100</v>
      </c>
      <c r="E43" s="140" t="s">
        <v>101</v>
      </c>
      <c r="F43" s="140" t="s">
        <v>102</v>
      </c>
      <c r="G43" s="140" t="s">
        <v>103</v>
      </c>
      <c r="H43" s="141" t="s">
        <v>104</v>
      </c>
    </row>
    <row r="44" spans="1:22" x14ac:dyDescent="0.35">
      <c r="A44" s="34" t="s">
        <v>67</v>
      </c>
      <c r="B44" s="152">
        <v>752</v>
      </c>
      <c r="C44" s="152">
        <v>514</v>
      </c>
      <c r="D44" s="152">
        <v>508</v>
      </c>
      <c r="E44" s="152">
        <v>343</v>
      </c>
      <c r="F44" s="152">
        <v>363</v>
      </c>
      <c r="G44" s="152">
        <v>233</v>
      </c>
      <c r="H44" s="152">
        <v>36</v>
      </c>
    </row>
    <row r="45" spans="1:22" x14ac:dyDescent="0.35">
      <c r="A45" s="34" t="s">
        <v>68</v>
      </c>
      <c r="B45" s="152">
        <v>5947</v>
      </c>
      <c r="C45" s="152">
        <v>4259</v>
      </c>
      <c r="D45" s="152">
        <v>2955</v>
      </c>
      <c r="E45" s="152">
        <v>1862</v>
      </c>
      <c r="F45" s="152">
        <v>1523</v>
      </c>
      <c r="G45" s="152">
        <v>393</v>
      </c>
      <c r="H45" s="152">
        <v>99</v>
      </c>
    </row>
    <row r="46" spans="1:22" x14ac:dyDescent="0.35">
      <c r="A46" s="34" t="s">
        <v>69</v>
      </c>
      <c r="B46" s="152">
        <v>412</v>
      </c>
      <c r="C46" s="152">
        <v>136</v>
      </c>
      <c r="D46" s="152">
        <v>127</v>
      </c>
      <c r="E46" s="152">
        <v>88</v>
      </c>
      <c r="F46" s="152">
        <v>93</v>
      </c>
      <c r="G46" s="152">
        <v>47</v>
      </c>
      <c r="H46" s="152">
        <v>9</v>
      </c>
    </row>
    <row r="47" spans="1:22" x14ac:dyDescent="0.35">
      <c r="A47" s="34" t="s">
        <v>70</v>
      </c>
      <c r="B47" s="152">
        <v>1068</v>
      </c>
      <c r="C47" s="152">
        <v>1229</v>
      </c>
      <c r="D47" s="152">
        <v>1281</v>
      </c>
      <c r="E47" s="152">
        <v>1130</v>
      </c>
      <c r="F47" s="152">
        <v>1576</v>
      </c>
      <c r="G47" s="152">
        <v>949</v>
      </c>
      <c r="H47" s="152">
        <v>186</v>
      </c>
    </row>
    <row r="48" spans="1:22" x14ac:dyDescent="0.35">
      <c r="A48" s="34" t="s">
        <v>71</v>
      </c>
      <c r="B48" s="152">
        <v>4359</v>
      </c>
      <c r="C48" s="152">
        <v>3034</v>
      </c>
      <c r="D48" s="152">
        <v>2831</v>
      </c>
      <c r="E48" s="152">
        <v>2276</v>
      </c>
      <c r="F48" s="152">
        <v>3050</v>
      </c>
      <c r="G48" s="152">
        <v>1585</v>
      </c>
      <c r="H48" s="152">
        <v>315</v>
      </c>
    </row>
    <row r="49" spans="1:17" x14ac:dyDescent="0.35">
      <c r="A49" s="34" t="s">
        <v>72</v>
      </c>
      <c r="B49" s="36">
        <v>389</v>
      </c>
      <c r="C49" s="36">
        <v>138</v>
      </c>
      <c r="D49" s="36">
        <v>79</v>
      </c>
      <c r="E49" s="36">
        <v>49</v>
      </c>
      <c r="F49" s="36">
        <v>60</v>
      </c>
      <c r="G49" s="36">
        <v>35</v>
      </c>
      <c r="H49" s="36">
        <v>18</v>
      </c>
    </row>
    <row r="50" spans="1:17" x14ac:dyDescent="0.35">
      <c r="A50" s="58" t="s">
        <v>91</v>
      </c>
      <c r="B50" s="59">
        <v>488</v>
      </c>
      <c r="C50" s="59">
        <v>3312</v>
      </c>
      <c r="D50" s="59">
        <v>1524</v>
      </c>
      <c r="E50" s="59">
        <v>670</v>
      </c>
      <c r="F50" s="59">
        <v>480</v>
      </c>
      <c r="G50" s="59">
        <v>137</v>
      </c>
      <c r="H50" s="59">
        <v>62</v>
      </c>
    </row>
    <row r="51" spans="1:17" x14ac:dyDescent="0.35">
      <c r="A51" s="58" t="s">
        <v>92</v>
      </c>
      <c r="B51" s="59">
        <v>1071</v>
      </c>
      <c r="C51" s="59">
        <v>3347</v>
      </c>
      <c r="D51" s="59">
        <v>3599</v>
      </c>
      <c r="E51" s="59">
        <v>2782</v>
      </c>
      <c r="F51" s="59">
        <v>3045</v>
      </c>
      <c r="G51" s="59">
        <v>992</v>
      </c>
      <c r="H51" s="59">
        <v>158</v>
      </c>
    </row>
    <row r="52" spans="1:17" x14ac:dyDescent="0.35">
      <c r="A52" s="37" t="s">
        <v>75</v>
      </c>
      <c r="B52" s="38">
        <v>777</v>
      </c>
      <c r="C52" s="38">
        <v>153</v>
      </c>
      <c r="D52" s="38">
        <v>43</v>
      </c>
      <c r="E52" s="38">
        <v>11</v>
      </c>
      <c r="F52" s="38">
        <v>5</v>
      </c>
      <c r="G52" s="38">
        <v>0</v>
      </c>
      <c r="H52" s="38">
        <v>0</v>
      </c>
    </row>
    <row r="53" spans="1:17" x14ac:dyDescent="0.35">
      <c r="A53" s="37" t="s">
        <v>76</v>
      </c>
      <c r="B53" s="22">
        <v>65</v>
      </c>
      <c r="C53" s="22">
        <v>25</v>
      </c>
      <c r="D53" s="22">
        <v>19</v>
      </c>
      <c r="E53" s="22">
        <v>9</v>
      </c>
      <c r="F53" s="22">
        <v>5</v>
      </c>
      <c r="G53" s="22">
        <v>4</v>
      </c>
      <c r="H53" s="22">
        <v>3</v>
      </c>
    </row>
    <row r="54" spans="1:17" x14ac:dyDescent="0.35">
      <c r="A54" s="37" t="s">
        <v>77</v>
      </c>
      <c r="B54" s="38">
        <v>50</v>
      </c>
      <c r="C54" s="38">
        <v>21</v>
      </c>
      <c r="D54" s="38">
        <v>26</v>
      </c>
      <c r="E54" s="38">
        <v>17</v>
      </c>
      <c r="F54" s="38">
        <v>25</v>
      </c>
      <c r="G54" s="38">
        <v>20</v>
      </c>
      <c r="H54" s="38">
        <v>14</v>
      </c>
    </row>
    <row r="55" spans="1:17" x14ac:dyDescent="0.35">
      <c r="A55" s="153" t="s">
        <v>105</v>
      </c>
      <c r="B55" s="154">
        <f t="shared" ref="B55:H55" si="8">SUM(B44:B54)</f>
        <v>15378</v>
      </c>
      <c r="C55" s="154">
        <f t="shared" si="8"/>
        <v>16168</v>
      </c>
      <c r="D55" s="154">
        <f t="shared" si="8"/>
        <v>12992</v>
      </c>
      <c r="E55" s="154">
        <f t="shared" si="8"/>
        <v>9237</v>
      </c>
      <c r="F55" s="154">
        <f t="shared" si="8"/>
        <v>10225</v>
      </c>
      <c r="G55" s="154">
        <f t="shared" si="8"/>
        <v>4395</v>
      </c>
      <c r="H55" s="154">
        <f t="shared" si="8"/>
        <v>900</v>
      </c>
      <c r="K55" s="187"/>
      <c r="Q55" s="155"/>
    </row>
    <row r="56" spans="1:17" x14ac:dyDescent="0.35">
      <c r="A56" s="248" t="s">
        <v>106</v>
      </c>
      <c r="B56" s="249"/>
      <c r="C56" s="249"/>
      <c r="D56" s="249"/>
      <c r="E56" s="249"/>
      <c r="F56" s="249"/>
      <c r="G56" s="249"/>
      <c r="H56" s="249"/>
    </row>
    <row r="57" spans="1:17" x14ac:dyDescent="0.35">
      <c r="A57" s="139"/>
    </row>
    <row r="58" spans="1:17" x14ac:dyDescent="0.35">
      <c r="A58" s="139"/>
    </row>
    <row r="59" spans="1:17" ht="15" customHeight="1" x14ac:dyDescent="0.35">
      <c r="A59" s="241" t="s">
        <v>107</v>
      </c>
      <c r="B59" s="237" t="s">
        <v>81</v>
      </c>
      <c r="C59" s="238"/>
      <c r="D59" s="238"/>
      <c r="E59" s="238"/>
      <c r="F59" s="238"/>
      <c r="G59" s="238"/>
      <c r="H59" s="239"/>
    </row>
    <row r="60" spans="1:17" ht="19.5" customHeight="1" x14ac:dyDescent="0.35">
      <c r="A60" s="242"/>
      <c r="B60" s="140" t="s">
        <v>98</v>
      </c>
      <c r="C60" s="140" t="s">
        <v>99</v>
      </c>
      <c r="D60" s="140" t="s">
        <v>100</v>
      </c>
      <c r="E60" s="140" t="s">
        <v>101</v>
      </c>
      <c r="F60" s="140" t="s">
        <v>102</v>
      </c>
      <c r="G60" s="140" t="s">
        <v>103</v>
      </c>
      <c r="H60" s="141" t="s">
        <v>104</v>
      </c>
    </row>
    <row r="61" spans="1:17" x14ac:dyDescent="0.35">
      <c r="A61" s="34" t="s">
        <v>67</v>
      </c>
      <c r="B61" s="59">
        <v>591</v>
      </c>
      <c r="C61" s="59">
        <v>443</v>
      </c>
      <c r="D61" s="59">
        <v>428</v>
      </c>
      <c r="E61" s="59">
        <v>401</v>
      </c>
      <c r="F61" s="59">
        <v>330</v>
      </c>
      <c r="G61" s="59">
        <v>127</v>
      </c>
      <c r="H61" s="59">
        <v>112</v>
      </c>
    </row>
    <row r="62" spans="1:17" x14ac:dyDescent="0.35">
      <c r="A62" s="34" t="s">
        <v>68</v>
      </c>
      <c r="B62" s="59">
        <v>5704</v>
      </c>
      <c r="C62" s="59">
        <v>3705</v>
      </c>
      <c r="D62" s="59">
        <v>2549</v>
      </c>
      <c r="E62" s="59">
        <v>1665</v>
      </c>
      <c r="F62" s="59">
        <v>1661</v>
      </c>
      <c r="G62" s="59">
        <v>951</v>
      </c>
      <c r="H62" s="59">
        <v>615</v>
      </c>
    </row>
    <row r="63" spans="1:17" x14ac:dyDescent="0.35">
      <c r="A63" s="34" t="s">
        <v>69</v>
      </c>
      <c r="B63" s="59">
        <v>297</v>
      </c>
      <c r="C63" s="59">
        <v>171</v>
      </c>
      <c r="D63" s="59">
        <v>119</v>
      </c>
      <c r="E63" s="59">
        <v>93</v>
      </c>
      <c r="F63" s="59">
        <v>87</v>
      </c>
      <c r="G63" s="59">
        <v>46</v>
      </c>
      <c r="H63" s="59">
        <v>31</v>
      </c>
    </row>
    <row r="64" spans="1:17" x14ac:dyDescent="0.35">
      <c r="A64" s="34" t="s">
        <v>70</v>
      </c>
      <c r="B64" s="59">
        <v>1059</v>
      </c>
      <c r="C64" s="59">
        <v>1078</v>
      </c>
      <c r="D64" s="59">
        <v>952</v>
      </c>
      <c r="E64" s="59">
        <v>764</v>
      </c>
      <c r="F64" s="59">
        <v>1009</v>
      </c>
      <c r="G64" s="59">
        <v>585</v>
      </c>
      <c r="H64" s="59">
        <v>448</v>
      </c>
    </row>
    <row r="65" spans="1:17" x14ac:dyDescent="0.35">
      <c r="A65" s="34" t="s">
        <v>71</v>
      </c>
      <c r="B65" s="59">
        <v>3773</v>
      </c>
      <c r="C65" s="59">
        <v>2864</v>
      </c>
      <c r="D65" s="59">
        <v>2620</v>
      </c>
      <c r="E65" s="59">
        <v>1845</v>
      </c>
      <c r="F65" s="59">
        <v>2499</v>
      </c>
      <c r="G65" s="59">
        <v>1541</v>
      </c>
      <c r="H65" s="59">
        <v>1477</v>
      </c>
    </row>
    <row r="66" spans="1:17" x14ac:dyDescent="0.35">
      <c r="A66" s="34" t="s">
        <v>72</v>
      </c>
      <c r="B66" s="59">
        <v>360</v>
      </c>
      <c r="C66" s="59">
        <v>110</v>
      </c>
      <c r="D66" s="59">
        <v>91</v>
      </c>
      <c r="E66" s="59">
        <v>26</v>
      </c>
      <c r="F66" s="59">
        <v>45</v>
      </c>
      <c r="G66" s="59">
        <v>16</v>
      </c>
      <c r="H66" s="59">
        <v>30</v>
      </c>
    </row>
    <row r="67" spans="1:17" x14ac:dyDescent="0.35">
      <c r="A67" s="58" t="s">
        <v>91</v>
      </c>
      <c r="B67" s="59">
        <v>3865</v>
      </c>
      <c r="C67" s="59">
        <v>3405</v>
      </c>
      <c r="D67" s="59">
        <v>2185</v>
      </c>
      <c r="E67" s="59">
        <v>738</v>
      </c>
      <c r="F67" s="59">
        <v>516</v>
      </c>
      <c r="G67" s="59">
        <v>124</v>
      </c>
      <c r="H67" s="59">
        <v>28</v>
      </c>
    </row>
    <row r="68" spans="1:17" x14ac:dyDescent="0.35">
      <c r="A68" s="58" t="s">
        <v>92</v>
      </c>
      <c r="B68" s="59">
        <v>4020</v>
      </c>
      <c r="C68" s="59">
        <v>4163</v>
      </c>
      <c r="D68" s="59">
        <v>3333</v>
      </c>
      <c r="E68" s="59">
        <v>2134</v>
      </c>
      <c r="F68" s="59">
        <v>2432</v>
      </c>
      <c r="G68" s="59">
        <v>651</v>
      </c>
      <c r="H68" s="59">
        <v>134</v>
      </c>
    </row>
    <row r="69" spans="1:17" x14ac:dyDescent="0.35">
      <c r="A69" s="34" t="s">
        <v>75</v>
      </c>
      <c r="B69" s="36">
        <v>763</v>
      </c>
      <c r="C69" s="36">
        <v>134</v>
      </c>
      <c r="D69" s="36">
        <v>33</v>
      </c>
      <c r="E69" s="36">
        <v>8</v>
      </c>
      <c r="F69" s="36">
        <v>10</v>
      </c>
      <c r="G69" s="36">
        <v>2</v>
      </c>
      <c r="H69" s="36">
        <v>0</v>
      </c>
    </row>
    <row r="70" spans="1:17" x14ac:dyDescent="0.35">
      <c r="A70" s="34" t="s">
        <v>76</v>
      </c>
      <c r="B70" s="36">
        <v>94</v>
      </c>
      <c r="C70" s="36">
        <v>36</v>
      </c>
      <c r="D70" s="36">
        <v>22</v>
      </c>
      <c r="E70" s="36">
        <v>7</v>
      </c>
      <c r="F70" s="36">
        <v>7</v>
      </c>
      <c r="G70" s="36">
        <v>1</v>
      </c>
      <c r="H70" s="36">
        <v>2</v>
      </c>
    </row>
    <row r="71" spans="1:17" x14ac:dyDescent="0.35">
      <c r="A71" s="34" t="s">
        <v>77</v>
      </c>
      <c r="B71" s="36">
        <v>42</v>
      </c>
      <c r="C71" s="36">
        <v>23</v>
      </c>
      <c r="D71" s="36">
        <v>17</v>
      </c>
      <c r="E71" s="36">
        <v>24</v>
      </c>
      <c r="F71" s="36">
        <v>15</v>
      </c>
      <c r="G71" s="36">
        <v>12</v>
      </c>
      <c r="H71" s="36">
        <v>9</v>
      </c>
    </row>
    <row r="72" spans="1:17" x14ac:dyDescent="0.35">
      <c r="A72" s="40" t="s">
        <v>105</v>
      </c>
      <c r="B72" s="44">
        <f>SUM(B61:B71)</f>
        <v>20568</v>
      </c>
      <c r="C72" s="44">
        <f t="shared" ref="C72:H72" si="9">SUM(C61:C71)</f>
        <v>16132</v>
      </c>
      <c r="D72" s="44">
        <f t="shared" si="9"/>
        <v>12349</v>
      </c>
      <c r="E72" s="44">
        <f t="shared" si="9"/>
        <v>7705</v>
      </c>
      <c r="F72" s="44">
        <f t="shared" si="9"/>
        <v>8611</v>
      </c>
      <c r="G72" s="44">
        <f t="shared" si="9"/>
        <v>4056</v>
      </c>
      <c r="H72" s="44">
        <f t="shared" si="9"/>
        <v>2886</v>
      </c>
    </row>
    <row r="73" spans="1:17" x14ac:dyDescent="0.35">
      <c r="A73" s="229" t="s">
        <v>108</v>
      </c>
      <c r="B73" s="230"/>
      <c r="C73" s="230"/>
      <c r="D73" s="230"/>
      <c r="E73" s="230"/>
      <c r="F73" s="230"/>
      <c r="G73" s="230"/>
      <c r="H73" s="230"/>
    </row>
    <row r="74" spans="1:17" x14ac:dyDescent="0.35">
      <c r="A74" s="139"/>
    </row>
    <row r="76" spans="1:17" ht="24.75" customHeight="1" x14ac:dyDescent="0.35">
      <c r="A76" s="131" t="s">
        <v>109</v>
      </c>
      <c r="B76" s="93">
        <v>44742</v>
      </c>
      <c r="C76" s="93">
        <v>45107</v>
      </c>
      <c r="D76" s="93">
        <v>45473</v>
      </c>
      <c r="E76" s="156">
        <v>45444</v>
      </c>
      <c r="F76" s="54">
        <v>45474</v>
      </c>
      <c r="G76" s="54">
        <v>45505</v>
      </c>
      <c r="H76" s="54">
        <v>45536</v>
      </c>
      <c r="I76" s="54">
        <v>45566</v>
      </c>
      <c r="J76" s="54">
        <v>45597</v>
      </c>
      <c r="K76" s="54">
        <v>45627</v>
      </c>
      <c r="L76" s="54">
        <v>45658</v>
      </c>
      <c r="M76" s="54">
        <v>45689</v>
      </c>
      <c r="N76" s="156">
        <v>45717</v>
      </c>
      <c r="O76" s="156">
        <v>45748</v>
      </c>
      <c r="P76" s="156">
        <v>45778</v>
      </c>
      <c r="Q76" s="156">
        <v>45809</v>
      </c>
    </row>
    <row r="77" spans="1:17" x14ac:dyDescent="0.35">
      <c r="A77" s="133" t="s">
        <v>110</v>
      </c>
      <c r="B77" s="134">
        <v>2122</v>
      </c>
      <c r="C77" s="134">
        <v>2234</v>
      </c>
      <c r="D77" s="134">
        <v>2504</v>
      </c>
      <c r="E77" s="22">
        <v>2504</v>
      </c>
      <c r="F77" s="149">
        <v>2539</v>
      </c>
      <c r="G77" s="149">
        <v>2593</v>
      </c>
      <c r="H77" s="149">
        <v>2624</v>
      </c>
      <c r="I77" s="149">
        <v>2644</v>
      </c>
      <c r="J77" s="149">
        <v>2679</v>
      </c>
      <c r="K77" s="149">
        <v>2718</v>
      </c>
      <c r="L77" s="149">
        <v>2742</v>
      </c>
      <c r="M77" s="149">
        <v>2681</v>
      </c>
      <c r="N77" s="149">
        <v>2652</v>
      </c>
      <c r="O77" s="149">
        <v>2613</v>
      </c>
      <c r="P77" s="149">
        <v>2664</v>
      </c>
      <c r="Q77" s="149">
        <v>2762</v>
      </c>
    </row>
    <row r="78" spans="1:17" x14ac:dyDescent="0.35">
      <c r="A78" s="133" t="s">
        <v>111</v>
      </c>
      <c r="B78" s="134">
        <v>21815</v>
      </c>
      <c r="C78" s="134">
        <v>22204</v>
      </c>
      <c r="D78" s="134">
        <v>17498</v>
      </c>
      <c r="E78" s="22">
        <v>17498</v>
      </c>
      <c r="F78" s="149">
        <v>17611</v>
      </c>
      <c r="G78" s="149">
        <v>17571</v>
      </c>
      <c r="H78" s="149">
        <v>17540</v>
      </c>
      <c r="I78" s="149">
        <v>17988</v>
      </c>
      <c r="J78" s="149">
        <v>18165</v>
      </c>
      <c r="K78" s="149">
        <v>18143</v>
      </c>
      <c r="L78" s="149">
        <v>18036</v>
      </c>
      <c r="M78" s="149">
        <v>17848</v>
      </c>
      <c r="N78" s="149">
        <v>17684</v>
      </c>
      <c r="O78" s="149">
        <v>17640</v>
      </c>
      <c r="P78" s="149">
        <v>17136</v>
      </c>
      <c r="Q78" s="149">
        <v>17158</v>
      </c>
    </row>
    <row r="79" spans="1:17" x14ac:dyDescent="0.35">
      <c r="A79" s="133" t="s">
        <v>112</v>
      </c>
      <c r="B79" s="134">
        <v>2534</v>
      </c>
      <c r="C79" s="134">
        <v>1743</v>
      </c>
      <c r="D79" s="134">
        <v>880</v>
      </c>
      <c r="E79" s="22">
        <v>880</v>
      </c>
      <c r="F79" s="149">
        <v>907</v>
      </c>
      <c r="G79" s="149">
        <v>978</v>
      </c>
      <c r="H79" s="149">
        <v>985</v>
      </c>
      <c r="I79" s="149">
        <v>969</v>
      </c>
      <c r="J79" s="149">
        <v>1007</v>
      </c>
      <c r="K79" s="149">
        <v>942</v>
      </c>
      <c r="L79" s="149">
        <v>862</v>
      </c>
      <c r="M79" s="149">
        <v>867</v>
      </c>
      <c r="N79" s="149">
        <v>833</v>
      </c>
      <c r="O79" s="149">
        <v>852</v>
      </c>
      <c r="P79" s="149">
        <v>867</v>
      </c>
      <c r="Q79" s="149">
        <v>922</v>
      </c>
    </row>
    <row r="80" spans="1:17" x14ac:dyDescent="0.35">
      <c r="A80" s="133" t="s">
        <v>87</v>
      </c>
      <c r="B80" s="134">
        <v>3157</v>
      </c>
      <c r="C80" s="134">
        <v>4522</v>
      </c>
      <c r="D80" s="134">
        <v>5958</v>
      </c>
      <c r="E80" s="22">
        <v>5958</v>
      </c>
      <c r="F80" s="135">
        <v>6209</v>
      </c>
      <c r="G80" s="135">
        <v>6335</v>
      </c>
      <c r="H80" s="135">
        <v>6450</v>
      </c>
      <c r="I80" s="135">
        <v>6581</v>
      </c>
      <c r="J80" s="135">
        <v>6661</v>
      </c>
      <c r="K80" s="135">
        <v>6913</v>
      </c>
      <c r="L80" s="135">
        <v>7110</v>
      </c>
      <c r="M80" s="135">
        <v>7254</v>
      </c>
      <c r="N80" s="135">
        <v>7394</v>
      </c>
      <c r="O80" s="135">
        <v>7463</v>
      </c>
      <c r="P80" s="135">
        <v>7461</v>
      </c>
      <c r="Q80" s="135">
        <v>7437</v>
      </c>
    </row>
    <row r="81" spans="1:17" x14ac:dyDescent="0.35">
      <c r="A81" s="133" t="s">
        <v>88</v>
      </c>
      <c r="B81" s="134">
        <v>18937</v>
      </c>
      <c r="C81" s="134">
        <v>19292</v>
      </c>
      <c r="D81" s="134">
        <v>17031</v>
      </c>
      <c r="E81" s="22">
        <v>17031</v>
      </c>
      <c r="F81" s="135">
        <v>16941</v>
      </c>
      <c r="G81" s="135">
        <v>17024</v>
      </c>
      <c r="H81" s="135">
        <v>17144</v>
      </c>
      <c r="I81" s="135">
        <v>17264</v>
      </c>
      <c r="J81" s="135">
        <v>17466</v>
      </c>
      <c r="K81" s="135">
        <v>17479</v>
      </c>
      <c r="L81" s="135">
        <v>17491</v>
      </c>
      <c r="M81" s="135">
        <v>17487</v>
      </c>
      <c r="N81" s="135">
        <v>17588</v>
      </c>
      <c r="O81" s="135">
        <v>17697</v>
      </c>
      <c r="P81" s="135">
        <v>17379</v>
      </c>
      <c r="Q81" s="135">
        <v>17521</v>
      </c>
    </row>
    <row r="82" spans="1:17" x14ac:dyDescent="0.35">
      <c r="A82" s="133" t="s">
        <v>89</v>
      </c>
      <c r="B82" s="134">
        <v>679</v>
      </c>
      <c r="C82" s="134">
        <v>699</v>
      </c>
      <c r="D82" s="134">
        <v>683</v>
      </c>
      <c r="E82" s="22">
        <v>683</v>
      </c>
      <c r="F82" s="135">
        <v>642</v>
      </c>
      <c r="G82" s="135">
        <v>692</v>
      </c>
      <c r="H82" s="135">
        <v>714</v>
      </c>
      <c r="I82" s="135">
        <v>730</v>
      </c>
      <c r="J82" s="135">
        <v>727</v>
      </c>
      <c r="K82" s="135">
        <v>711</v>
      </c>
      <c r="L82" s="135">
        <v>682</v>
      </c>
      <c r="M82" s="135">
        <v>703</v>
      </c>
      <c r="N82" s="135">
        <v>724</v>
      </c>
      <c r="O82" s="135">
        <v>764</v>
      </c>
      <c r="P82" s="135">
        <v>795</v>
      </c>
      <c r="Q82" s="135">
        <v>786</v>
      </c>
    </row>
    <row r="83" spans="1:17" x14ac:dyDescent="0.35">
      <c r="A83" s="40" t="s">
        <v>90</v>
      </c>
      <c r="B83" s="136">
        <f>SUM(B77:B82)</f>
        <v>49244</v>
      </c>
      <c r="C83" s="136">
        <f t="shared" ref="C83:D83" si="10">SUM(C77:C82)</f>
        <v>50694</v>
      </c>
      <c r="D83" s="136">
        <f t="shared" si="10"/>
        <v>44554</v>
      </c>
      <c r="E83" s="20">
        <f t="shared" ref="E83:P83" si="11">SUM(E77:E82)</f>
        <v>44554</v>
      </c>
      <c r="F83" s="136">
        <f t="shared" si="11"/>
        <v>44849</v>
      </c>
      <c r="G83" s="136">
        <f t="shared" si="11"/>
        <v>45193</v>
      </c>
      <c r="H83" s="136">
        <f t="shared" si="11"/>
        <v>45457</v>
      </c>
      <c r="I83" s="136">
        <f t="shared" si="11"/>
        <v>46176</v>
      </c>
      <c r="J83" s="136">
        <f t="shared" si="11"/>
        <v>46705</v>
      </c>
      <c r="K83" s="136">
        <f t="shared" si="11"/>
        <v>46906</v>
      </c>
      <c r="L83" s="136">
        <f t="shared" si="11"/>
        <v>46923</v>
      </c>
      <c r="M83" s="136">
        <f t="shared" si="11"/>
        <v>46840</v>
      </c>
      <c r="N83" s="136">
        <f t="shared" si="11"/>
        <v>46875</v>
      </c>
      <c r="O83" s="136">
        <f t="shared" si="11"/>
        <v>47029</v>
      </c>
      <c r="P83" s="136">
        <f t="shared" si="11"/>
        <v>46302</v>
      </c>
      <c r="Q83" s="136">
        <f t="shared" ref="Q83" si="12">SUM(Q77:Q82)</f>
        <v>46586</v>
      </c>
    </row>
    <row r="84" spans="1:17" x14ac:dyDescent="0.35">
      <c r="A84" s="133" t="s">
        <v>91</v>
      </c>
      <c r="B84" s="134">
        <v>7367</v>
      </c>
      <c r="C84" s="134">
        <v>10476</v>
      </c>
      <c r="D84" s="134">
        <v>12876</v>
      </c>
      <c r="E84" s="22">
        <v>12876</v>
      </c>
      <c r="F84" s="135">
        <v>13100</v>
      </c>
      <c r="G84" s="135">
        <v>13485</v>
      </c>
      <c r="H84" s="135">
        <v>13770</v>
      </c>
      <c r="I84" s="135">
        <v>13699</v>
      </c>
      <c r="J84" s="135">
        <v>13529</v>
      </c>
      <c r="K84" s="135">
        <v>13531</v>
      </c>
      <c r="L84" s="135">
        <v>13330</v>
      </c>
      <c r="M84" s="135">
        <v>13248</v>
      </c>
      <c r="N84" s="135">
        <v>13164</v>
      </c>
      <c r="O84" s="135">
        <v>12798</v>
      </c>
      <c r="P84" s="135">
        <v>12746</v>
      </c>
      <c r="Q84" s="135">
        <v>12183</v>
      </c>
    </row>
    <row r="85" spans="1:17" x14ac:dyDescent="0.35">
      <c r="A85" s="133" t="s">
        <v>92</v>
      </c>
      <c r="B85" s="134">
        <v>7148</v>
      </c>
      <c r="C85" s="134">
        <v>12387</v>
      </c>
      <c r="D85" s="134">
        <v>18477</v>
      </c>
      <c r="E85" s="22">
        <v>18477</v>
      </c>
      <c r="F85" s="135">
        <v>18704</v>
      </c>
      <c r="G85" s="135">
        <v>18960</v>
      </c>
      <c r="H85" s="135">
        <v>18999</v>
      </c>
      <c r="I85" s="135">
        <v>19167</v>
      </c>
      <c r="J85" s="135">
        <v>19485</v>
      </c>
      <c r="K85" s="135">
        <v>19700</v>
      </c>
      <c r="L85" s="135">
        <v>19715</v>
      </c>
      <c r="M85" s="135">
        <v>19997</v>
      </c>
      <c r="N85" s="135">
        <v>20323</v>
      </c>
      <c r="O85" s="135">
        <v>20670</v>
      </c>
      <c r="P85" s="135">
        <v>21781</v>
      </c>
      <c r="Q85" s="135">
        <v>22547</v>
      </c>
    </row>
    <row r="86" spans="1:17" x14ac:dyDescent="0.35">
      <c r="A86" s="40" t="s">
        <v>93</v>
      </c>
      <c r="B86" s="136">
        <f>SUM(B84:B85)</f>
        <v>14515</v>
      </c>
      <c r="C86" s="136">
        <f t="shared" ref="C86:D86" si="13">SUM(C84:C85)</f>
        <v>22863</v>
      </c>
      <c r="D86" s="136">
        <f t="shared" si="13"/>
        <v>31353</v>
      </c>
      <c r="E86" s="20">
        <f t="shared" ref="E86:P86" si="14">SUM(E84:E85)</f>
        <v>31353</v>
      </c>
      <c r="F86" s="136">
        <f t="shared" si="14"/>
        <v>31804</v>
      </c>
      <c r="G86" s="136">
        <f t="shared" si="14"/>
        <v>32445</v>
      </c>
      <c r="H86" s="136">
        <f t="shared" si="14"/>
        <v>32769</v>
      </c>
      <c r="I86" s="136">
        <f t="shared" si="14"/>
        <v>32866</v>
      </c>
      <c r="J86" s="136">
        <f t="shared" si="14"/>
        <v>33014</v>
      </c>
      <c r="K86" s="136">
        <f t="shared" si="14"/>
        <v>33231</v>
      </c>
      <c r="L86" s="136">
        <f t="shared" si="14"/>
        <v>33045</v>
      </c>
      <c r="M86" s="136">
        <f t="shared" si="14"/>
        <v>33245</v>
      </c>
      <c r="N86" s="136">
        <f t="shared" si="14"/>
        <v>33487</v>
      </c>
      <c r="O86" s="136">
        <f t="shared" si="14"/>
        <v>33468</v>
      </c>
      <c r="P86" s="136">
        <f t="shared" si="14"/>
        <v>34527</v>
      </c>
      <c r="Q86" s="136">
        <f t="shared" ref="Q86" si="15">SUM(Q84:Q85)</f>
        <v>34730</v>
      </c>
    </row>
    <row r="87" spans="1:17" x14ac:dyDescent="0.35">
      <c r="A87" s="133" t="s">
        <v>94</v>
      </c>
      <c r="B87" s="134">
        <v>1205</v>
      </c>
      <c r="C87" s="134">
        <v>1225</v>
      </c>
      <c r="D87" s="134">
        <v>1075</v>
      </c>
      <c r="E87" s="22">
        <v>1075</v>
      </c>
      <c r="F87" s="135">
        <v>1027</v>
      </c>
      <c r="G87" s="135">
        <v>1072</v>
      </c>
      <c r="H87" s="135">
        <v>1086</v>
      </c>
      <c r="I87" s="135">
        <v>1061</v>
      </c>
      <c r="J87" s="135">
        <v>1145</v>
      </c>
      <c r="K87" s="135">
        <v>1200</v>
      </c>
      <c r="L87" s="135">
        <v>1364</v>
      </c>
      <c r="M87" s="135">
        <v>1302</v>
      </c>
      <c r="N87" s="135">
        <v>1257</v>
      </c>
      <c r="O87" s="135">
        <v>1146</v>
      </c>
      <c r="P87" s="135">
        <v>1043</v>
      </c>
      <c r="Q87" s="135">
        <v>1026</v>
      </c>
    </row>
    <row r="88" spans="1:17" x14ac:dyDescent="0.35">
      <c r="A88" s="133" t="s">
        <v>95</v>
      </c>
      <c r="B88" s="134">
        <v>126</v>
      </c>
      <c r="C88" s="134">
        <v>161</v>
      </c>
      <c r="D88" s="134">
        <v>169</v>
      </c>
      <c r="E88" s="22">
        <v>169</v>
      </c>
      <c r="F88" s="135">
        <v>170</v>
      </c>
      <c r="G88" s="135">
        <v>177</v>
      </c>
      <c r="H88" s="135">
        <v>171</v>
      </c>
      <c r="I88" s="135">
        <v>165</v>
      </c>
      <c r="J88" s="135">
        <v>152</v>
      </c>
      <c r="K88" s="135">
        <v>147</v>
      </c>
      <c r="L88" s="135">
        <v>156</v>
      </c>
      <c r="M88" s="135">
        <v>151</v>
      </c>
      <c r="N88" s="135">
        <v>134</v>
      </c>
      <c r="O88" s="135">
        <v>128</v>
      </c>
      <c r="P88" s="135">
        <v>119</v>
      </c>
      <c r="Q88" s="135">
        <v>130</v>
      </c>
    </row>
    <row r="89" spans="1:17" x14ac:dyDescent="0.35">
      <c r="A89" s="133" t="s">
        <v>96</v>
      </c>
      <c r="B89" s="134">
        <v>112</v>
      </c>
      <c r="C89" s="134">
        <v>98</v>
      </c>
      <c r="D89" s="134">
        <v>142</v>
      </c>
      <c r="E89" s="22">
        <v>142</v>
      </c>
      <c r="F89" s="135">
        <v>142</v>
      </c>
      <c r="G89" s="135">
        <v>147</v>
      </c>
      <c r="H89" s="135">
        <v>148</v>
      </c>
      <c r="I89" s="135">
        <v>167</v>
      </c>
      <c r="J89" s="135">
        <v>163</v>
      </c>
      <c r="K89" s="135">
        <v>166</v>
      </c>
      <c r="L89" s="135">
        <v>168</v>
      </c>
      <c r="M89" s="135">
        <v>174</v>
      </c>
      <c r="N89" s="135">
        <v>166</v>
      </c>
      <c r="O89" s="135">
        <v>180</v>
      </c>
      <c r="P89" s="135">
        <v>175</v>
      </c>
      <c r="Q89" s="135">
        <v>173</v>
      </c>
    </row>
    <row r="90" spans="1:17" x14ac:dyDescent="0.35">
      <c r="A90" s="40" t="s">
        <v>78</v>
      </c>
      <c r="B90" s="20">
        <f t="shared" ref="B90:D90" si="16">SUM(B83,B86,B87:B89)</f>
        <v>65202</v>
      </c>
      <c r="C90" s="20">
        <f t="shared" si="16"/>
        <v>75041</v>
      </c>
      <c r="D90" s="20">
        <f t="shared" si="16"/>
        <v>77293</v>
      </c>
      <c r="E90" s="20">
        <f t="shared" ref="E90:O90" si="17">SUM(E83,E86,E87:E89)</f>
        <v>77293</v>
      </c>
      <c r="F90" s="20">
        <f t="shared" si="17"/>
        <v>77992</v>
      </c>
      <c r="G90" s="20">
        <f t="shared" si="17"/>
        <v>79034</v>
      </c>
      <c r="H90" s="20">
        <f t="shared" si="17"/>
        <v>79631</v>
      </c>
      <c r="I90" s="20">
        <f t="shared" si="17"/>
        <v>80435</v>
      </c>
      <c r="J90" s="20">
        <f t="shared" si="17"/>
        <v>81179</v>
      </c>
      <c r="K90" s="20">
        <f t="shared" si="17"/>
        <v>81650</v>
      </c>
      <c r="L90" s="20">
        <f t="shared" si="17"/>
        <v>81656</v>
      </c>
      <c r="M90" s="20">
        <f t="shared" si="17"/>
        <v>81712</v>
      </c>
      <c r="N90" s="20">
        <f t="shared" si="17"/>
        <v>81919</v>
      </c>
      <c r="O90" s="20">
        <f t="shared" si="17"/>
        <v>81951</v>
      </c>
      <c r="P90" s="20">
        <f t="shared" ref="P90:Q90" si="18">SUM(P83,P86,P87:P89)</f>
        <v>82166</v>
      </c>
      <c r="Q90" s="20">
        <f t="shared" si="18"/>
        <v>82645</v>
      </c>
    </row>
    <row r="91" spans="1:17" x14ac:dyDescent="0.35">
      <c r="A91" s="247" t="s">
        <v>113</v>
      </c>
      <c r="B91" s="247"/>
      <c r="C91" s="247"/>
      <c r="D91" s="247"/>
      <c r="E91" s="247"/>
      <c r="F91" s="247"/>
      <c r="G91" s="247"/>
      <c r="H91" s="247"/>
      <c r="I91" s="247"/>
      <c r="J91" s="247"/>
      <c r="K91" s="247"/>
      <c r="L91" s="247"/>
      <c r="M91" s="247"/>
      <c r="N91" s="247"/>
      <c r="O91" s="247"/>
      <c r="P91" s="247"/>
    </row>
    <row r="94" spans="1:17" ht="15" customHeight="1" x14ac:dyDescent="0.35">
      <c r="A94" s="241" t="s">
        <v>114</v>
      </c>
      <c r="B94" s="237" t="s">
        <v>59</v>
      </c>
      <c r="C94" s="238"/>
      <c r="D94" s="238"/>
      <c r="E94" s="238"/>
      <c r="F94" s="238"/>
      <c r="G94" s="238"/>
      <c r="H94" s="239"/>
    </row>
    <row r="95" spans="1:17" x14ac:dyDescent="0.35">
      <c r="A95" s="242"/>
      <c r="B95" s="140" t="s">
        <v>98</v>
      </c>
      <c r="C95" s="140" t="s">
        <v>99</v>
      </c>
      <c r="D95" s="140" t="s">
        <v>100</v>
      </c>
      <c r="E95" s="140" t="s">
        <v>101</v>
      </c>
      <c r="F95" s="140" t="s">
        <v>102</v>
      </c>
      <c r="G95" s="140" t="s">
        <v>103</v>
      </c>
      <c r="H95" s="141" t="s">
        <v>104</v>
      </c>
    </row>
    <row r="96" spans="1:17" x14ac:dyDescent="0.35">
      <c r="A96" s="58" t="s">
        <v>110</v>
      </c>
      <c r="B96" s="59">
        <v>765</v>
      </c>
      <c r="C96" s="59">
        <v>514</v>
      </c>
      <c r="D96" s="59">
        <v>508</v>
      </c>
      <c r="E96" s="59">
        <v>343</v>
      </c>
      <c r="F96" s="59">
        <v>363</v>
      </c>
      <c r="G96" s="59">
        <v>233</v>
      </c>
      <c r="H96" s="59">
        <v>36</v>
      </c>
    </row>
    <row r="97" spans="1:14" x14ac:dyDescent="0.35">
      <c r="A97" s="58" t="s">
        <v>111</v>
      </c>
      <c r="B97" s="59">
        <v>6065</v>
      </c>
      <c r="C97" s="59">
        <v>4259</v>
      </c>
      <c r="D97" s="59">
        <v>2955</v>
      </c>
      <c r="E97" s="59">
        <v>1862</v>
      </c>
      <c r="F97" s="59">
        <v>1525</v>
      </c>
      <c r="G97" s="59">
        <v>393</v>
      </c>
      <c r="H97" s="59">
        <v>99</v>
      </c>
    </row>
    <row r="98" spans="1:14" x14ac:dyDescent="0.35">
      <c r="A98" s="58" t="s">
        <v>112</v>
      </c>
      <c r="B98" s="59">
        <v>422</v>
      </c>
      <c r="C98" s="59">
        <v>136</v>
      </c>
      <c r="D98" s="59">
        <v>127</v>
      </c>
      <c r="E98" s="59">
        <v>88</v>
      </c>
      <c r="F98" s="59">
        <v>93</v>
      </c>
      <c r="G98" s="59">
        <v>47</v>
      </c>
      <c r="H98" s="59">
        <v>9</v>
      </c>
    </row>
    <row r="99" spans="1:14" x14ac:dyDescent="0.35">
      <c r="A99" s="58" t="s">
        <v>87</v>
      </c>
      <c r="B99" s="59">
        <v>1086</v>
      </c>
      <c r="C99" s="59">
        <v>1229</v>
      </c>
      <c r="D99" s="59">
        <v>1281</v>
      </c>
      <c r="E99" s="59">
        <v>1130</v>
      </c>
      <c r="F99" s="59">
        <v>1576</v>
      </c>
      <c r="G99" s="59">
        <v>949</v>
      </c>
      <c r="H99" s="59">
        <v>186</v>
      </c>
    </row>
    <row r="100" spans="1:14" x14ac:dyDescent="0.35">
      <c r="A100" s="58" t="s">
        <v>88</v>
      </c>
      <c r="B100" s="59">
        <v>4430</v>
      </c>
      <c r="C100" s="59">
        <v>3034</v>
      </c>
      <c r="D100" s="59">
        <v>2831</v>
      </c>
      <c r="E100" s="59">
        <v>2276</v>
      </c>
      <c r="F100" s="59">
        <v>3050</v>
      </c>
      <c r="G100" s="59">
        <v>1585</v>
      </c>
      <c r="H100" s="59">
        <v>315</v>
      </c>
    </row>
    <row r="101" spans="1:14" x14ac:dyDescent="0.35">
      <c r="A101" s="58" t="s">
        <v>89</v>
      </c>
      <c r="B101" s="36">
        <v>396</v>
      </c>
      <c r="C101" s="36">
        <v>139</v>
      </c>
      <c r="D101" s="36">
        <v>87</v>
      </c>
      <c r="E101" s="36">
        <v>50</v>
      </c>
      <c r="F101" s="36">
        <v>61</v>
      </c>
      <c r="G101" s="36">
        <v>35</v>
      </c>
      <c r="H101" s="36">
        <v>18</v>
      </c>
      <c r="N101" s="4" t="s">
        <v>6</v>
      </c>
    </row>
    <row r="102" spans="1:14" x14ac:dyDescent="0.35">
      <c r="A102" s="58" t="s">
        <v>91</v>
      </c>
      <c r="B102" s="59">
        <v>5803</v>
      </c>
      <c r="C102" s="59">
        <v>3501</v>
      </c>
      <c r="D102" s="59">
        <v>1530</v>
      </c>
      <c r="E102" s="59">
        <v>670</v>
      </c>
      <c r="F102" s="59">
        <v>480</v>
      </c>
      <c r="G102" s="59">
        <v>137</v>
      </c>
      <c r="H102" s="59">
        <v>62</v>
      </c>
    </row>
    <row r="103" spans="1:14" x14ac:dyDescent="0.35">
      <c r="A103" s="58" t="s">
        <v>92</v>
      </c>
      <c r="B103" s="59">
        <v>7461</v>
      </c>
      <c r="C103" s="59">
        <v>4482</v>
      </c>
      <c r="D103" s="59">
        <v>3624</v>
      </c>
      <c r="E103" s="59">
        <v>2784</v>
      </c>
      <c r="F103" s="59">
        <v>3046</v>
      </c>
      <c r="G103" s="59">
        <v>992</v>
      </c>
      <c r="H103" s="59">
        <v>158</v>
      </c>
    </row>
    <row r="104" spans="1:14" x14ac:dyDescent="0.35">
      <c r="A104" s="133" t="s">
        <v>94</v>
      </c>
      <c r="B104" s="38">
        <v>812</v>
      </c>
      <c r="C104" s="38">
        <v>154</v>
      </c>
      <c r="D104" s="38">
        <v>43</v>
      </c>
      <c r="E104" s="38">
        <v>12</v>
      </c>
      <c r="F104" s="38">
        <v>5</v>
      </c>
      <c r="G104" s="38">
        <v>0</v>
      </c>
      <c r="H104" s="38">
        <v>0</v>
      </c>
    </row>
    <row r="105" spans="1:14" x14ac:dyDescent="0.35">
      <c r="A105" s="133" t="s">
        <v>95</v>
      </c>
      <c r="B105" s="22">
        <v>65</v>
      </c>
      <c r="C105" s="22">
        <v>25</v>
      </c>
      <c r="D105" s="22">
        <v>19</v>
      </c>
      <c r="E105" s="22">
        <v>9</v>
      </c>
      <c r="F105" s="22">
        <v>5</v>
      </c>
      <c r="G105" s="22">
        <v>4</v>
      </c>
      <c r="H105" s="22">
        <v>3</v>
      </c>
    </row>
    <row r="106" spans="1:14" x14ac:dyDescent="0.35">
      <c r="A106" s="133" t="s">
        <v>96</v>
      </c>
      <c r="B106" s="38">
        <v>50</v>
      </c>
      <c r="C106" s="38">
        <v>21</v>
      </c>
      <c r="D106" s="38">
        <v>26</v>
      </c>
      <c r="E106" s="38">
        <v>17</v>
      </c>
      <c r="F106" s="38">
        <v>25</v>
      </c>
      <c r="G106" s="38">
        <v>20</v>
      </c>
      <c r="H106" s="38">
        <v>14</v>
      </c>
    </row>
    <row r="107" spans="1:14" x14ac:dyDescent="0.35">
      <c r="A107" s="40" t="s">
        <v>78</v>
      </c>
      <c r="B107" s="20">
        <f>SUM(B96:B106)</f>
        <v>27355</v>
      </c>
      <c r="C107" s="20">
        <f t="shared" ref="C107:H107" si="19">SUM(C96:C106)</f>
        <v>17494</v>
      </c>
      <c r="D107" s="20">
        <f t="shared" si="19"/>
        <v>13031</v>
      </c>
      <c r="E107" s="20">
        <f t="shared" si="19"/>
        <v>9241</v>
      </c>
      <c r="F107" s="20">
        <f t="shared" si="19"/>
        <v>10229</v>
      </c>
      <c r="G107" s="20">
        <f t="shared" si="19"/>
        <v>4395</v>
      </c>
      <c r="H107" s="20">
        <f t="shared" si="19"/>
        <v>900</v>
      </c>
    </row>
    <row r="108" spans="1:14" x14ac:dyDescent="0.35">
      <c r="A108" s="229" t="s">
        <v>115</v>
      </c>
      <c r="B108" s="230"/>
      <c r="C108" s="230"/>
      <c r="D108" s="230"/>
      <c r="E108" s="230"/>
      <c r="F108" s="230"/>
      <c r="G108" s="230"/>
      <c r="H108" s="230"/>
    </row>
    <row r="111" spans="1:14" ht="15" customHeight="1" x14ac:dyDescent="0.35">
      <c r="A111" s="252" t="s">
        <v>116</v>
      </c>
      <c r="B111" s="237" t="s">
        <v>81</v>
      </c>
      <c r="C111" s="238"/>
      <c r="D111" s="238"/>
      <c r="E111" s="238"/>
      <c r="F111" s="238"/>
      <c r="G111" s="238"/>
      <c r="H111" s="239"/>
    </row>
    <row r="112" spans="1:14" x14ac:dyDescent="0.35">
      <c r="A112" s="252"/>
      <c r="B112" s="158" t="s">
        <v>98</v>
      </c>
      <c r="C112" s="158" t="s">
        <v>99</v>
      </c>
      <c r="D112" s="158" t="s">
        <v>100</v>
      </c>
      <c r="E112" s="158" t="s">
        <v>101</v>
      </c>
      <c r="F112" s="158" t="s">
        <v>102</v>
      </c>
      <c r="G112" s="158" t="s">
        <v>103</v>
      </c>
      <c r="H112" s="158" t="s">
        <v>104</v>
      </c>
    </row>
    <row r="113" spans="1:9" x14ac:dyDescent="0.35">
      <c r="A113" s="159" t="s">
        <v>110</v>
      </c>
      <c r="B113" s="160">
        <v>663</v>
      </c>
      <c r="C113" s="160">
        <v>443</v>
      </c>
      <c r="D113" s="160">
        <v>428</v>
      </c>
      <c r="E113" s="160">
        <v>401</v>
      </c>
      <c r="F113" s="160">
        <v>330</v>
      </c>
      <c r="G113" s="160">
        <v>127</v>
      </c>
      <c r="H113" s="160">
        <v>112</v>
      </c>
    </row>
    <row r="114" spans="1:9" x14ac:dyDescent="0.35">
      <c r="A114" s="159" t="s">
        <v>111</v>
      </c>
      <c r="B114" s="160">
        <v>6352</v>
      </c>
      <c r="C114" s="160">
        <v>3705</v>
      </c>
      <c r="D114" s="160">
        <v>2549</v>
      </c>
      <c r="E114" s="160">
        <v>1665</v>
      </c>
      <c r="F114" s="160">
        <v>1661</v>
      </c>
      <c r="G114" s="160">
        <v>951</v>
      </c>
      <c r="H114" s="160">
        <v>615</v>
      </c>
    </row>
    <row r="115" spans="1:9" x14ac:dyDescent="0.35">
      <c r="A115" s="159" t="s">
        <v>112</v>
      </c>
      <c r="B115" s="160">
        <v>333</v>
      </c>
      <c r="C115" s="160">
        <v>171</v>
      </c>
      <c r="D115" s="160">
        <v>119</v>
      </c>
      <c r="E115" s="160">
        <v>93</v>
      </c>
      <c r="F115" s="160">
        <v>87</v>
      </c>
      <c r="G115" s="160">
        <v>46</v>
      </c>
      <c r="H115" s="160">
        <v>31</v>
      </c>
    </row>
    <row r="116" spans="1:9" x14ac:dyDescent="0.35">
      <c r="A116" s="159" t="s">
        <v>87</v>
      </c>
      <c r="B116" s="160">
        <v>1122</v>
      </c>
      <c r="C116" s="160">
        <v>1078</v>
      </c>
      <c r="D116" s="160">
        <v>952</v>
      </c>
      <c r="E116" s="160">
        <v>764</v>
      </c>
      <c r="F116" s="160">
        <v>1009</v>
      </c>
      <c r="G116" s="160">
        <v>585</v>
      </c>
      <c r="H116" s="160">
        <v>448</v>
      </c>
    </row>
    <row r="117" spans="1:9" x14ac:dyDescent="0.35">
      <c r="A117" s="159" t="s">
        <v>88</v>
      </c>
      <c r="B117" s="160">
        <v>4185</v>
      </c>
      <c r="C117" s="160">
        <v>2864</v>
      </c>
      <c r="D117" s="160">
        <v>2620</v>
      </c>
      <c r="E117" s="160">
        <v>1845</v>
      </c>
      <c r="F117" s="160">
        <v>2499</v>
      </c>
      <c r="G117" s="160">
        <v>1541</v>
      </c>
      <c r="H117" s="160">
        <v>1477</v>
      </c>
    </row>
    <row r="118" spans="1:9" x14ac:dyDescent="0.35">
      <c r="A118" s="159" t="s">
        <v>89</v>
      </c>
      <c r="B118" s="160">
        <v>365</v>
      </c>
      <c r="C118" s="160">
        <v>110</v>
      </c>
      <c r="D118" s="160">
        <v>91</v>
      </c>
      <c r="E118" s="160">
        <v>26</v>
      </c>
      <c r="F118" s="160">
        <v>45</v>
      </c>
      <c r="G118" s="160">
        <v>16</v>
      </c>
      <c r="H118" s="160">
        <v>30</v>
      </c>
    </row>
    <row r="119" spans="1:9" x14ac:dyDescent="0.35">
      <c r="A119" s="159" t="s">
        <v>91</v>
      </c>
      <c r="B119" s="160">
        <v>5879</v>
      </c>
      <c r="C119" s="160">
        <v>3405</v>
      </c>
      <c r="D119" s="160">
        <v>2186</v>
      </c>
      <c r="E119" s="160">
        <v>738</v>
      </c>
      <c r="F119" s="160">
        <v>516</v>
      </c>
      <c r="G119" s="160">
        <v>124</v>
      </c>
      <c r="H119" s="160">
        <v>28</v>
      </c>
    </row>
    <row r="120" spans="1:9" x14ac:dyDescent="0.35">
      <c r="A120" s="159" t="s">
        <v>92</v>
      </c>
      <c r="B120" s="160">
        <v>5624</v>
      </c>
      <c r="C120" s="160">
        <v>4163</v>
      </c>
      <c r="D120" s="160">
        <v>3335</v>
      </c>
      <c r="E120" s="160">
        <v>2134</v>
      </c>
      <c r="F120" s="160">
        <v>2432</v>
      </c>
      <c r="G120" s="160">
        <v>651</v>
      </c>
      <c r="H120" s="160">
        <v>138</v>
      </c>
    </row>
    <row r="121" spans="1:9" x14ac:dyDescent="0.35">
      <c r="A121" s="159" t="s">
        <v>94</v>
      </c>
      <c r="B121" s="50">
        <v>887</v>
      </c>
      <c r="C121" s="50">
        <v>135</v>
      </c>
      <c r="D121" s="50">
        <v>33</v>
      </c>
      <c r="E121" s="50">
        <v>8</v>
      </c>
      <c r="F121" s="50">
        <v>10</v>
      </c>
      <c r="G121" s="50">
        <v>2</v>
      </c>
      <c r="H121" s="50">
        <v>0</v>
      </c>
    </row>
    <row r="122" spans="1:9" x14ac:dyDescent="0.35">
      <c r="A122" s="159" t="s">
        <v>95</v>
      </c>
      <c r="B122" s="50">
        <v>94</v>
      </c>
      <c r="C122" s="50">
        <v>36</v>
      </c>
      <c r="D122" s="50">
        <v>22</v>
      </c>
      <c r="E122" s="50">
        <v>7</v>
      </c>
      <c r="F122" s="50">
        <v>7</v>
      </c>
      <c r="G122" s="50">
        <v>1</v>
      </c>
      <c r="H122" s="50">
        <v>2</v>
      </c>
    </row>
    <row r="123" spans="1:9" x14ac:dyDescent="0.35">
      <c r="A123" s="159" t="s">
        <v>96</v>
      </c>
      <c r="B123" s="50">
        <v>42</v>
      </c>
      <c r="C123" s="50">
        <v>23</v>
      </c>
      <c r="D123" s="50">
        <v>17</v>
      </c>
      <c r="E123" s="50">
        <v>24</v>
      </c>
      <c r="F123" s="50">
        <v>15</v>
      </c>
      <c r="G123" s="50">
        <v>12</v>
      </c>
      <c r="H123" s="50">
        <v>9</v>
      </c>
    </row>
    <row r="124" spans="1:9" x14ac:dyDescent="0.35">
      <c r="A124" s="157" t="s">
        <v>78</v>
      </c>
      <c r="B124" s="161">
        <f>SUM(B113:B123)</f>
        <v>25546</v>
      </c>
      <c r="C124" s="161">
        <f t="shared" ref="C124:H124" si="20">SUM(C113:C123)</f>
        <v>16133</v>
      </c>
      <c r="D124" s="161">
        <f t="shared" si="20"/>
        <v>12352</v>
      </c>
      <c r="E124" s="161">
        <f t="shared" si="20"/>
        <v>7705</v>
      </c>
      <c r="F124" s="161">
        <f t="shared" si="20"/>
        <v>8611</v>
      </c>
      <c r="G124" s="161">
        <f t="shared" si="20"/>
        <v>4056</v>
      </c>
      <c r="H124" s="161">
        <f t="shared" si="20"/>
        <v>2890</v>
      </c>
    </row>
    <row r="125" spans="1:9" x14ac:dyDescent="0.35">
      <c r="A125" s="250" t="s">
        <v>117</v>
      </c>
      <c r="B125" s="251"/>
      <c r="C125" s="251"/>
      <c r="D125" s="251"/>
      <c r="E125" s="251"/>
      <c r="F125" s="251"/>
      <c r="G125" s="251"/>
      <c r="H125" s="251"/>
    </row>
    <row r="128" spans="1:9" x14ac:dyDescent="0.35">
      <c r="A128" s="243" t="s">
        <v>118</v>
      </c>
      <c r="B128" s="244"/>
      <c r="C128" s="244"/>
      <c r="D128" s="244"/>
      <c r="E128" s="246"/>
      <c r="F128" s="246"/>
      <c r="G128" s="246"/>
      <c r="H128"/>
      <c r="I128"/>
    </row>
    <row r="129" spans="1:10" x14ac:dyDescent="0.35">
      <c r="A129"/>
      <c r="B129"/>
      <c r="C129"/>
      <c r="D129"/>
      <c r="E129" s="174"/>
      <c r="F129" s="174"/>
      <c r="G129" s="174"/>
      <c r="H129"/>
      <c r="I129"/>
    </row>
    <row r="130" spans="1:10" ht="43.5" x14ac:dyDescent="0.35">
      <c r="A130" s="177" t="s">
        <v>119</v>
      </c>
      <c r="B130" s="177" t="s">
        <v>120</v>
      </c>
      <c r="C130" s="213" t="s">
        <v>121</v>
      </c>
      <c r="D130"/>
      <c r="E130" s="178" t="s">
        <v>119</v>
      </c>
      <c r="F130" s="178" t="s">
        <v>120</v>
      </c>
      <c r="G130" s="213" t="s">
        <v>121</v>
      </c>
      <c r="H130"/>
      <c r="I130"/>
    </row>
    <row r="131" spans="1:10" x14ac:dyDescent="0.35">
      <c r="A131" s="185">
        <v>44713</v>
      </c>
      <c r="B131" s="184" t="s">
        <v>122</v>
      </c>
      <c r="C131" s="180">
        <v>324.48954739999999</v>
      </c>
      <c r="D131"/>
      <c r="E131" s="181">
        <v>44713</v>
      </c>
      <c r="F131" s="184" t="s">
        <v>123</v>
      </c>
      <c r="G131" s="180">
        <v>158.88286890000001</v>
      </c>
      <c r="H131"/>
      <c r="I131"/>
    </row>
    <row r="132" spans="1:10" x14ac:dyDescent="0.35">
      <c r="A132" s="185">
        <v>44896</v>
      </c>
      <c r="B132" s="184" t="s">
        <v>122</v>
      </c>
      <c r="C132" s="180">
        <v>341.55417979999999</v>
      </c>
      <c r="D132"/>
      <c r="E132" s="181">
        <v>44896</v>
      </c>
      <c r="F132" s="184" t="s">
        <v>123</v>
      </c>
      <c r="G132" s="180">
        <v>172.660911</v>
      </c>
      <c r="H132"/>
      <c r="I132"/>
    </row>
    <row r="133" spans="1:10" x14ac:dyDescent="0.35">
      <c r="A133" s="185">
        <v>45078</v>
      </c>
      <c r="B133" s="184" t="s">
        <v>122</v>
      </c>
      <c r="C133" s="180">
        <v>315.07239859999999</v>
      </c>
      <c r="D133"/>
      <c r="E133" s="181">
        <v>45078</v>
      </c>
      <c r="F133" s="184" t="s">
        <v>123</v>
      </c>
      <c r="G133" s="180">
        <v>164.1742328</v>
      </c>
      <c r="H133"/>
      <c r="I133"/>
    </row>
    <row r="134" spans="1:10" x14ac:dyDescent="0.35">
      <c r="A134" s="185">
        <v>45261</v>
      </c>
      <c r="B134" s="184" t="s">
        <v>122</v>
      </c>
      <c r="C134" s="180">
        <v>285.7635813</v>
      </c>
      <c r="D134"/>
      <c r="E134" s="181">
        <v>45261</v>
      </c>
      <c r="F134" s="184" t="s">
        <v>123</v>
      </c>
      <c r="G134" s="180">
        <v>147.42129779999999</v>
      </c>
      <c r="H134"/>
      <c r="I134"/>
    </row>
    <row r="135" spans="1:10" x14ac:dyDescent="0.35">
      <c r="A135" s="185">
        <v>45444</v>
      </c>
      <c r="B135" s="184" t="s">
        <v>122</v>
      </c>
      <c r="C135" s="180">
        <v>231.19686949999999</v>
      </c>
      <c r="D135"/>
      <c r="E135" s="181">
        <v>45444</v>
      </c>
      <c r="F135" s="184" t="s">
        <v>123</v>
      </c>
      <c r="G135" s="180">
        <v>148.55371840000001</v>
      </c>
      <c r="H135"/>
      <c r="I135"/>
    </row>
    <row r="136" spans="1:10" x14ac:dyDescent="0.35">
      <c r="A136" s="189">
        <v>45627</v>
      </c>
      <c r="B136" s="184" t="s">
        <v>122</v>
      </c>
      <c r="C136" s="180">
        <v>214.5</v>
      </c>
      <c r="D136"/>
      <c r="E136" s="190">
        <v>45627</v>
      </c>
      <c r="F136" s="184" t="s">
        <v>123</v>
      </c>
      <c r="G136" s="180">
        <v>169</v>
      </c>
      <c r="H136"/>
      <c r="I136"/>
    </row>
    <row r="137" spans="1:10" x14ac:dyDescent="0.35">
      <c r="A137" s="189">
        <v>45809</v>
      </c>
      <c r="B137" s="184" t="s">
        <v>122</v>
      </c>
      <c r="C137" s="180">
        <v>196.1</v>
      </c>
      <c r="D137"/>
      <c r="E137" s="190">
        <v>45809</v>
      </c>
      <c r="F137" s="184" t="s">
        <v>123</v>
      </c>
      <c r="G137" s="180">
        <v>143.80000000000001</v>
      </c>
      <c r="H137"/>
      <c r="I137"/>
    </row>
    <row r="138" spans="1:10" x14ac:dyDescent="0.35">
      <c r="A138"/>
      <c r="B138"/>
      <c r="C138"/>
      <c r="D138"/>
      <c r="E138" s="174"/>
      <c r="F138" s="174"/>
      <c r="G138" s="174"/>
      <c r="H138"/>
      <c r="I138"/>
    </row>
    <row r="139" spans="1:10" x14ac:dyDescent="0.35">
      <c r="A139" s="243" t="s">
        <v>124</v>
      </c>
      <c r="B139" s="244"/>
      <c r="C139" s="244"/>
      <c r="D139" s="245"/>
      <c r="E139" s="245"/>
      <c r="F139" s="245"/>
      <c r="G139" s="245"/>
      <c r="H139" s="245"/>
      <c r="I139"/>
    </row>
    <row r="140" spans="1:10" x14ac:dyDescent="0.35">
      <c r="A140" s="174"/>
      <c r="B140" s="174"/>
      <c r="C140" s="174"/>
      <c r="D140"/>
      <c r="E140"/>
      <c r="F140"/>
      <c r="G140"/>
      <c r="H140"/>
      <c r="I140"/>
    </row>
    <row r="141" spans="1:10" x14ac:dyDescent="0.35">
      <c r="A141" s="177" t="s">
        <v>125</v>
      </c>
      <c r="B141" s="65">
        <v>44713</v>
      </c>
      <c r="C141" s="65">
        <v>44896</v>
      </c>
      <c r="D141" s="65">
        <v>45078</v>
      </c>
      <c r="E141" s="65">
        <v>45261</v>
      </c>
      <c r="F141" s="65">
        <v>45444</v>
      </c>
      <c r="G141" s="65">
        <v>45627</v>
      </c>
      <c r="H141" s="214">
        <v>45809</v>
      </c>
      <c r="I141"/>
      <c r="J141"/>
    </row>
    <row r="142" spans="1:10" x14ac:dyDescent="0.35">
      <c r="A142" s="182" t="s">
        <v>126</v>
      </c>
      <c r="B142" s="179">
        <v>0.2145</v>
      </c>
      <c r="C142" s="179">
        <v>0.2079</v>
      </c>
      <c r="D142" s="179">
        <v>0.2409</v>
      </c>
      <c r="E142" s="179">
        <v>0.28189999999999998</v>
      </c>
      <c r="F142" s="179">
        <v>0.37090000000000001</v>
      </c>
      <c r="G142" s="179">
        <v>0.33510000000000001</v>
      </c>
      <c r="H142" s="179">
        <v>0.35349999999999998</v>
      </c>
      <c r="I142" s="176"/>
      <c r="J142"/>
    </row>
    <row r="143" spans="1:10" x14ac:dyDescent="0.35">
      <c r="A143" s="182" t="s">
        <v>127</v>
      </c>
      <c r="B143" s="179">
        <v>0.14480000000000001</v>
      </c>
      <c r="C143" s="179">
        <v>0.17419999999999999</v>
      </c>
      <c r="D143" s="179">
        <v>0.1636</v>
      </c>
      <c r="E143" s="179">
        <v>0.2258</v>
      </c>
      <c r="F143" s="179">
        <v>0.21010000000000001</v>
      </c>
      <c r="G143" s="179">
        <v>0.28739999999999999</v>
      </c>
      <c r="H143" s="179">
        <v>0.2482</v>
      </c>
      <c r="I143"/>
      <c r="J143"/>
    </row>
    <row r="144" spans="1:10" x14ac:dyDescent="0.35">
      <c r="A144" s="182" t="s">
        <v>128</v>
      </c>
      <c r="B144" s="179">
        <v>0.15670000000000001</v>
      </c>
      <c r="C144" s="179">
        <v>0.13980000000000001</v>
      </c>
      <c r="D144" s="179">
        <v>0.1522</v>
      </c>
      <c r="E144" s="179">
        <v>0.13400000000000001</v>
      </c>
      <c r="F144" s="179">
        <v>0.1431</v>
      </c>
      <c r="G144" s="179">
        <v>0.1573</v>
      </c>
      <c r="H144" s="179">
        <v>0.17219999999999999</v>
      </c>
      <c r="I144"/>
      <c r="J144"/>
    </row>
    <row r="145" spans="1:10" x14ac:dyDescent="0.35">
      <c r="A145" s="182" t="s">
        <v>129</v>
      </c>
      <c r="B145" s="179">
        <v>0.1431</v>
      </c>
      <c r="C145" s="179">
        <v>0.1055</v>
      </c>
      <c r="D145" s="179">
        <v>0.1215</v>
      </c>
      <c r="E145" s="179">
        <v>8.3000000000000004E-2</v>
      </c>
      <c r="F145" s="179">
        <v>9.3100000000000002E-2</v>
      </c>
      <c r="G145" s="179">
        <v>8.1000000000000003E-2</v>
      </c>
      <c r="H145" s="179">
        <v>0.1085</v>
      </c>
      <c r="I145"/>
      <c r="J145"/>
    </row>
    <row r="146" spans="1:10" x14ac:dyDescent="0.35">
      <c r="A146" s="182" t="s">
        <v>130</v>
      </c>
      <c r="B146" s="179">
        <v>0.1681</v>
      </c>
      <c r="C146" s="179">
        <v>0.2016</v>
      </c>
      <c r="D146" s="179">
        <v>0.18149999999999999</v>
      </c>
      <c r="E146" s="179">
        <v>0.1492</v>
      </c>
      <c r="F146" s="179">
        <v>9.4600000000000004E-2</v>
      </c>
      <c r="G146" s="179">
        <v>7.9899999999999999E-2</v>
      </c>
      <c r="H146" s="179">
        <v>8.8900000000000007E-2</v>
      </c>
      <c r="I146"/>
      <c r="J146"/>
    </row>
    <row r="147" spans="1:10" x14ac:dyDescent="0.35">
      <c r="A147" s="182" t="s">
        <v>131</v>
      </c>
      <c r="B147" s="179">
        <v>0.15820000000000001</v>
      </c>
      <c r="C147" s="179">
        <v>8.9599999999999999E-2</v>
      </c>
      <c r="D147" s="179">
        <v>8.6499999999999994E-2</v>
      </c>
      <c r="E147" s="179">
        <v>7.0900000000000005E-2</v>
      </c>
      <c r="F147" s="179">
        <v>5.3600000000000002E-2</v>
      </c>
      <c r="G147" s="179">
        <v>3.2300000000000002E-2</v>
      </c>
      <c r="H147" s="179">
        <v>2.29E-2</v>
      </c>
      <c r="I147"/>
      <c r="J147"/>
    </row>
    <row r="148" spans="1:10" x14ac:dyDescent="0.35">
      <c r="A148" s="183" t="s">
        <v>132</v>
      </c>
      <c r="B148" s="179">
        <v>1.47E-2</v>
      </c>
      <c r="C148" s="179">
        <v>8.14E-2</v>
      </c>
      <c r="D148" s="179">
        <v>5.3800000000000001E-2</v>
      </c>
      <c r="E148" s="179">
        <v>5.5300000000000002E-2</v>
      </c>
      <c r="F148" s="179">
        <v>3.4700000000000002E-2</v>
      </c>
      <c r="G148" s="179">
        <v>2.7099999999999999E-2</v>
      </c>
      <c r="H148" s="179">
        <v>5.7999999999999996E-3</v>
      </c>
      <c r="I148"/>
      <c r="J148"/>
    </row>
    <row r="149" spans="1:10" x14ac:dyDescent="0.35">
      <c r="A149"/>
      <c r="B149" s="175"/>
      <c r="C149" s="176"/>
      <c r="D149"/>
      <c r="E149" s="174"/>
      <c r="F149" s="174"/>
      <c r="G149" s="186"/>
      <c r="H149"/>
      <c r="I149"/>
    </row>
    <row r="150" spans="1:10" x14ac:dyDescent="0.35">
      <c r="A150"/>
      <c r="B150" s="175"/>
      <c r="C150" s="176"/>
      <c r="D150"/>
      <c r="E150" s="174"/>
      <c r="F150" s="174"/>
      <c r="G150" s="174"/>
      <c r="H150"/>
      <c r="I150"/>
    </row>
    <row r="151" spans="1:10" x14ac:dyDescent="0.35">
      <c r="A151" s="243" t="s">
        <v>133</v>
      </c>
      <c r="B151" s="244"/>
      <c r="C151" s="244"/>
      <c r="D151" s="246"/>
      <c r="E151" s="246"/>
      <c r="F151" s="246"/>
      <c r="G151" s="246"/>
      <c r="H151" s="245"/>
      <c r="I151"/>
    </row>
    <row r="152" spans="1:10" x14ac:dyDescent="0.35">
      <c r="A152"/>
      <c r="B152" s="175"/>
      <c r="C152" s="176"/>
      <c r="D152"/>
      <c r="E152" s="174"/>
      <c r="F152" s="174"/>
      <c r="G152" s="174"/>
      <c r="H152"/>
      <c r="I152"/>
    </row>
    <row r="153" spans="1:10" x14ac:dyDescent="0.35">
      <c r="A153" s="177" t="s">
        <v>125</v>
      </c>
      <c r="B153" s="65">
        <v>44713</v>
      </c>
      <c r="C153" s="65">
        <v>44896</v>
      </c>
      <c r="D153" s="65">
        <v>45078</v>
      </c>
      <c r="E153" s="65">
        <v>45261</v>
      </c>
      <c r="F153" s="65">
        <v>45444</v>
      </c>
      <c r="G153" s="65">
        <v>45627</v>
      </c>
      <c r="H153" s="214">
        <v>45809</v>
      </c>
      <c r="I153"/>
      <c r="J153"/>
    </row>
    <row r="154" spans="1:10" x14ac:dyDescent="0.35">
      <c r="A154" s="182" t="s">
        <v>126</v>
      </c>
      <c r="B154" s="179">
        <v>0.4138</v>
      </c>
      <c r="C154" s="179">
        <v>0.34320000000000001</v>
      </c>
      <c r="D154" s="179">
        <v>0.40579999999999999</v>
      </c>
      <c r="E154" s="179">
        <v>0.46500000000000002</v>
      </c>
      <c r="F154" s="179">
        <v>0.45939999999999998</v>
      </c>
      <c r="G154" s="179">
        <v>0.37480000000000002</v>
      </c>
      <c r="H154" s="179">
        <v>0.4763</v>
      </c>
      <c r="I154"/>
      <c r="J154"/>
    </row>
    <row r="155" spans="1:10" x14ac:dyDescent="0.35">
      <c r="A155" s="182" t="s">
        <v>127</v>
      </c>
      <c r="B155" s="179">
        <v>0.26300000000000001</v>
      </c>
      <c r="C155" s="179">
        <v>0.30580000000000002</v>
      </c>
      <c r="D155" s="179">
        <v>0.2697</v>
      </c>
      <c r="E155" s="179">
        <v>0.2898</v>
      </c>
      <c r="F155" s="179">
        <v>0.26179999999999998</v>
      </c>
      <c r="G155" s="179">
        <v>0.32140000000000002</v>
      </c>
      <c r="H155" s="179">
        <v>0.28739999999999999</v>
      </c>
      <c r="I155"/>
      <c r="J155"/>
    </row>
    <row r="156" spans="1:10" x14ac:dyDescent="0.35">
      <c r="A156" s="182" t="s">
        <v>128</v>
      </c>
      <c r="B156" s="179">
        <v>0.18820000000000001</v>
      </c>
      <c r="C156" s="179">
        <v>0.2213</v>
      </c>
      <c r="D156" s="179">
        <v>0.16320000000000001</v>
      </c>
      <c r="E156" s="179">
        <v>0.13769999999999999</v>
      </c>
      <c r="F156" s="179">
        <v>0.1673</v>
      </c>
      <c r="G156" s="179">
        <v>0.15870000000000001</v>
      </c>
      <c r="H156" s="179">
        <v>0.12559999999999999</v>
      </c>
      <c r="I156"/>
      <c r="J156"/>
    </row>
    <row r="157" spans="1:10" x14ac:dyDescent="0.35">
      <c r="A157" s="182" t="s">
        <v>129</v>
      </c>
      <c r="B157" s="179">
        <v>8.0600000000000005E-2</v>
      </c>
      <c r="C157" s="179">
        <v>7.6899999999999996E-2</v>
      </c>
      <c r="D157" s="179">
        <v>0.1022</v>
      </c>
      <c r="E157" s="179">
        <v>5.4399999999999997E-2</v>
      </c>
      <c r="F157" s="179">
        <v>5.7099999999999998E-2</v>
      </c>
      <c r="G157" s="179">
        <v>7.0400000000000004E-2</v>
      </c>
      <c r="H157" s="179">
        <v>5.5E-2</v>
      </c>
      <c r="I157"/>
      <c r="J157"/>
    </row>
    <row r="158" spans="1:10" x14ac:dyDescent="0.35">
      <c r="A158" s="182" t="s">
        <v>130</v>
      </c>
      <c r="B158" s="179">
        <v>4.0800000000000003E-2</v>
      </c>
      <c r="C158" s="179">
        <v>4.0800000000000003E-2</v>
      </c>
      <c r="D158" s="179">
        <v>4.9000000000000002E-2</v>
      </c>
      <c r="E158" s="179">
        <v>4.0500000000000001E-2</v>
      </c>
      <c r="F158" s="179">
        <v>4.1700000000000001E-2</v>
      </c>
      <c r="G158" s="179">
        <v>5.8799999999999998E-2</v>
      </c>
      <c r="H158" s="179">
        <v>3.9399999999999998E-2</v>
      </c>
      <c r="I158"/>
      <c r="J158"/>
    </row>
    <row r="159" spans="1:10" x14ac:dyDescent="0.35">
      <c r="A159" s="182" t="s">
        <v>131</v>
      </c>
      <c r="B159" s="179">
        <v>9.7000000000000003E-3</v>
      </c>
      <c r="C159" s="179">
        <v>7.6E-3</v>
      </c>
      <c r="D159" s="179">
        <v>6.4000000000000003E-3</v>
      </c>
      <c r="E159" s="179">
        <v>9.7000000000000003E-3</v>
      </c>
      <c r="F159" s="179">
        <v>9.7000000000000003E-3</v>
      </c>
      <c r="G159" s="179">
        <v>1.17E-2</v>
      </c>
      <c r="H159" s="179">
        <v>1.12E-2</v>
      </c>
      <c r="I159"/>
      <c r="J159"/>
    </row>
    <row r="160" spans="1:10" x14ac:dyDescent="0.35">
      <c r="A160" s="183" t="s">
        <v>132</v>
      </c>
      <c r="B160" s="179">
        <v>3.8999999999999998E-3</v>
      </c>
      <c r="C160" s="179">
        <v>4.3E-3</v>
      </c>
      <c r="D160" s="179">
        <v>3.5999999999999999E-3</v>
      </c>
      <c r="E160" s="179">
        <v>3.0000000000000001E-3</v>
      </c>
      <c r="F160" s="179">
        <v>3.0999999999999999E-3</v>
      </c>
      <c r="G160" s="179">
        <v>4.3E-3</v>
      </c>
      <c r="H160" s="179">
        <v>5.1000000000000004E-3</v>
      </c>
      <c r="I160"/>
      <c r="J160"/>
    </row>
    <row r="161" spans="1:9" x14ac:dyDescent="0.35">
      <c r="A161"/>
      <c r="B161"/>
      <c r="C161"/>
      <c r="D161"/>
      <c r="E161"/>
      <c r="F161"/>
      <c r="G161" s="176"/>
      <c r="H161"/>
      <c r="I161"/>
    </row>
  </sheetData>
  <sheetProtection algorithmName="SHA-512" hashValue="AzUaFLmlzMQvf7EosRSu/qCc2NUnue7ahxCAbocuvQiUz7jV0JXjCa3zRhnmGDWUubm4zupRNL8jDrDnNz5LKg==" saltValue="4e+WCKCI83VC4Td93bTVeg==" spinCount="100000" sheet="1" objects="1" scenarios="1" selectLockedCells="1"/>
  <mergeCells count="16">
    <mergeCell ref="A139:H139"/>
    <mergeCell ref="A151:H151"/>
    <mergeCell ref="A91:P91"/>
    <mergeCell ref="A73:H73"/>
    <mergeCell ref="A56:H56"/>
    <mergeCell ref="B94:H94"/>
    <mergeCell ref="A128:G128"/>
    <mergeCell ref="A125:H125"/>
    <mergeCell ref="A108:H108"/>
    <mergeCell ref="A111:A112"/>
    <mergeCell ref="B111:H111"/>
    <mergeCell ref="B42:H42"/>
    <mergeCell ref="A94:A95"/>
    <mergeCell ref="A42:A43"/>
    <mergeCell ref="A59:A60"/>
    <mergeCell ref="B59:H59"/>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9" orientation="portrait" r:id="rId1"/>
  <ignoredErrors>
    <ignoredError sqref="B32:P32 B83:Q8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opLeftCell="B16" zoomScale="90" zoomScaleNormal="90" workbookViewId="0">
      <selection activeCell="T44" sqref="T44"/>
    </sheetView>
  </sheetViews>
  <sheetFormatPr defaultColWidth="9.1796875" defaultRowHeight="14.5" x14ac:dyDescent="0.35"/>
  <cols>
    <col min="1" max="1" width="41.54296875" style="4" customWidth="1"/>
    <col min="2" max="4" width="10.7265625" style="4" customWidth="1"/>
    <col min="5" max="19" width="9.1796875" style="4" customWidth="1"/>
    <col min="20" max="20" width="11.1796875" style="4" customWidth="1"/>
    <col min="21" max="16384" width="9.1796875"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T8" s="173">
        <v>45838</v>
      </c>
    </row>
    <row r="9" spans="1:20" ht="18.5" x14ac:dyDescent="0.45">
      <c r="A9" s="5" t="s">
        <v>134</v>
      </c>
      <c r="C9" s="255" t="s">
        <v>135</v>
      </c>
      <c r="D9" s="255"/>
      <c r="E9" s="255"/>
      <c r="F9" s="255"/>
      <c r="G9" s="255"/>
      <c r="H9" s="255"/>
      <c r="I9" s="255"/>
      <c r="J9" s="255"/>
      <c r="K9" s="255"/>
      <c r="L9" s="255"/>
      <c r="M9" s="255"/>
      <c r="N9" s="255"/>
      <c r="O9" s="255"/>
      <c r="P9" s="255"/>
      <c r="Q9" s="255"/>
      <c r="R9" s="255"/>
      <c r="S9" s="255"/>
    </row>
    <row r="10" spans="1:20" x14ac:dyDescent="0.35">
      <c r="A10" s="129" t="s">
        <v>14</v>
      </c>
    </row>
    <row r="11" spans="1:20" x14ac:dyDescent="0.35">
      <c r="A11" s="129" t="s">
        <v>15</v>
      </c>
      <c r="Q11" s="7"/>
    </row>
    <row r="17" spans="1:38" x14ac:dyDescent="0.35">
      <c r="AE17" s="130"/>
      <c r="AF17" s="130"/>
      <c r="AG17" s="130"/>
      <c r="AH17" s="130"/>
      <c r="AI17" s="130"/>
      <c r="AJ17" s="130"/>
      <c r="AK17" s="128"/>
      <c r="AL17" s="128"/>
    </row>
    <row r="18" spans="1:38" x14ac:dyDescent="0.35">
      <c r="AE18" s="130"/>
      <c r="AF18" s="130"/>
      <c r="AG18" s="130"/>
      <c r="AH18" s="130"/>
      <c r="AI18" s="130"/>
      <c r="AJ18" s="130"/>
      <c r="AK18" s="128"/>
      <c r="AL18" s="128"/>
    </row>
    <row r="19" spans="1:38" x14ac:dyDescent="0.35">
      <c r="AE19" s="130"/>
      <c r="AF19" s="130"/>
      <c r="AG19" s="130"/>
      <c r="AH19" s="130"/>
      <c r="AI19" s="130"/>
      <c r="AJ19" s="130"/>
      <c r="AK19" s="128"/>
      <c r="AL19" s="128"/>
    </row>
    <row r="20" spans="1:38" x14ac:dyDescent="0.35">
      <c r="AE20" s="130"/>
      <c r="AF20" s="130"/>
      <c r="AG20" s="130"/>
      <c r="AH20" s="130"/>
      <c r="AI20" s="130"/>
      <c r="AJ20" s="130"/>
      <c r="AK20" s="128"/>
      <c r="AL20" s="128"/>
    </row>
    <row r="27" spans="1:38" ht="43.5" x14ac:dyDescent="0.35">
      <c r="A27" s="131" t="s">
        <v>136</v>
      </c>
      <c r="B27" s="31" t="s">
        <v>35</v>
      </c>
      <c r="C27" s="31" t="s">
        <v>36</v>
      </c>
      <c r="D27" s="31" t="s">
        <v>37</v>
      </c>
      <c r="E27" s="54">
        <v>45444</v>
      </c>
      <c r="F27" s="54">
        <v>45474</v>
      </c>
      <c r="G27" s="54">
        <v>45505</v>
      </c>
      <c r="H27" s="54">
        <v>45536</v>
      </c>
      <c r="I27" s="54">
        <v>45566</v>
      </c>
      <c r="J27" s="54">
        <v>45597</v>
      </c>
      <c r="K27" s="54">
        <v>45627</v>
      </c>
      <c r="L27" s="54">
        <v>45658</v>
      </c>
      <c r="M27" s="54">
        <v>45689</v>
      </c>
      <c r="N27" s="54">
        <v>45717</v>
      </c>
      <c r="O27" s="54">
        <v>45748</v>
      </c>
      <c r="P27" s="54">
        <v>45778</v>
      </c>
      <c r="Q27" s="54">
        <v>45809</v>
      </c>
      <c r="R27" s="31" t="s">
        <v>137</v>
      </c>
      <c r="S27" s="31" t="s">
        <v>138</v>
      </c>
      <c r="T27" s="132" t="s">
        <v>139</v>
      </c>
    </row>
    <row r="28" spans="1:38" ht="16.5" x14ac:dyDescent="0.35">
      <c r="A28" s="133" t="s">
        <v>140</v>
      </c>
      <c r="B28" s="134">
        <v>6425</v>
      </c>
      <c r="C28" s="134">
        <v>9107</v>
      </c>
      <c r="D28" s="134">
        <v>12124</v>
      </c>
      <c r="E28" s="22">
        <v>1019</v>
      </c>
      <c r="F28" s="135">
        <v>950</v>
      </c>
      <c r="G28" s="135">
        <v>954</v>
      </c>
      <c r="H28" s="135">
        <v>915</v>
      </c>
      <c r="I28" s="135">
        <v>1121</v>
      </c>
      <c r="J28" s="135">
        <v>1013</v>
      </c>
      <c r="K28" s="135">
        <v>726</v>
      </c>
      <c r="L28" s="135">
        <v>855</v>
      </c>
      <c r="M28" s="135">
        <v>1120</v>
      </c>
      <c r="N28" s="135">
        <v>1272</v>
      </c>
      <c r="O28" s="135">
        <v>982</v>
      </c>
      <c r="P28" s="135">
        <v>1482</v>
      </c>
      <c r="Q28" s="135">
        <v>1188</v>
      </c>
      <c r="R28" s="16">
        <f>SUM(F28:Q28)</f>
        <v>12578</v>
      </c>
      <c r="S28" s="16">
        <v>12124</v>
      </c>
      <c r="T28" s="18">
        <f>IF(S28&gt;0,(R28-S28)/S28,"")</f>
        <v>3.7446387330913891E-2</v>
      </c>
    </row>
    <row r="29" spans="1:38" ht="16.5" x14ac:dyDescent="0.35">
      <c r="A29" s="133" t="s">
        <v>141</v>
      </c>
      <c r="B29" s="134">
        <v>20665</v>
      </c>
      <c r="C29" s="134">
        <v>30767</v>
      </c>
      <c r="D29" s="134">
        <v>45307</v>
      </c>
      <c r="E29" s="22">
        <v>3263</v>
      </c>
      <c r="F29" s="135">
        <v>3673</v>
      </c>
      <c r="G29" s="135">
        <v>3780</v>
      </c>
      <c r="H29" s="135">
        <v>3386</v>
      </c>
      <c r="I29" s="135">
        <v>3422</v>
      </c>
      <c r="J29" s="135">
        <v>3233</v>
      </c>
      <c r="K29" s="135">
        <v>2422</v>
      </c>
      <c r="L29" s="135">
        <v>2941</v>
      </c>
      <c r="M29" s="135">
        <v>3642</v>
      </c>
      <c r="N29" s="135">
        <v>3666</v>
      </c>
      <c r="O29" s="135">
        <v>2865</v>
      </c>
      <c r="P29" s="135">
        <v>3927</v>
      </c>
      <c r="Q29" s="135">
        <v>3171</v>
      </c>
      <c r="R29" s="16">
        <f t="shared" ref="R29:R39" si="0">SUM(F29:Q29)</f>
        <v>40128</v>
      </c>
      <c r="S29" s="16">
        <v>45307</v>
      </c>
      <c r="T29" s="18">
        <f t="shared" ref="T29:T38" si="1">IF(S29&gt;0,(R29-S29)/S29,"")</f>
        <v>-0.11430904716710442</v>
      </c>
    </row>
    <row r="30" spans="1:38" x14ac:dyDescent="0.35">
      <c r="A30" s="133" t="s">
        <v>112</v>
      </c>
      <c r="B30" s="134">
        <v>4496</v>
      </c>
      <c r="C30" s="134">
        <v>5733</v>
      </c>
      <c r="D30" s="134">
        <v>7580</v>
      </c>
      <c r="E30" s="22">
        <v>629</v>
      </c>
      <c r="F30" s="135">
        <v>502</v>
      </c>
      <c r="G30" s="135">
        <v>530</v>
      </c>
      <c r="H30" s="135">
        <v>507</v>
      </c>
      <c r="I30" s="135">
        <v>647</v>
      </c>
      <c r="J30" s="135">
        <v>609</v>
      </c>
      <c r="K30" s="135">
        <v>434</v>
      </c>
      <c r="L30" s="135">
        <v>543</v>
      </c>
      <c r="M30" s="135">
        <v>666</v>
      </c>
      <c r="N30" s="135">
        <v>710</v>
      </c>
      <c r="O30" s="135">
        <v>563</v>
      </c>
      <c r="P30" s="135">
        <v>939</v>
      </c>
      <c r="Q30" s="135">
        <v>817</v>
      </c>
      <c r="R30" s="16">
        <f t="shared" si="0"/>
        <v>7467</v>
      </c>
      <c r="S30" s="16">
        <v>7580</v>
      </c>
      <c r="T30" s="18">
        <f t="shared" si="1"/>
        <v>-1.4907651715039577E-2</v>
      </c>
    </row>
    <row r="31" spans="1:38" x14ac:dyDescent="0.35">
      <c r="A31" s="133" t="s">
        <v>89</v>
      </c>
      <c r="B31" s="134">
        <v>1628</v>
      </c>
      <c r="C31" s="134">
        <v>1459</v>
      </c>
      <c r="D31" s="134">
        <v>1716</v>
      </c>
      <c r="E31" s="22">
        <v>155</v>
      </c>
      <c r="F31" s="135">
        <v>186</v>
      </c>
      <c r="G31" s="135">
        <v>129</v>
      </c>
      <c r="H31" s="135">
        <v>101</v>
      </c>
      <c r="I31" s="135">
        <v>147</v>
      </c>
      <c r="J31" s="135">
        <v>159</v>
      </c>
      <c r="K31" s="135">
        <v>134</v>
      </c>
      <c r="L31" s="135">
        <v>129</v>
      </c>
      <c r="M31" s="135">
        <v>134</v>
      </c>
      <c r="N31" s="135">
        <v>124</v>
      </c>
      <c r="O31" s="135">
        <v>137</v>
      </c>
      <c r="P31" s="135">
        <v>134</v>
      </c>
      <c r="Q31" s="135">
        <v>156</v>
      </c>
      <c r="R31" s="16">
        <f t="shared" si="0"/>
        <v>1670</v>
      </c>
      <c r="S31" s="16">
        <v>1716</v>
      </c>
      <c r="T31" s="18">
        <f t="shared" si="1"/>
        <v>-2.6806526806526808E-2</v>
      </c>
    </row>
    <row r="32" spans="1:38" x14ac:dyDescent="0.35">
      <c r="A32" s="40" t="s">
        <v>142</v>
      </c>
      <c r="B32" s="20">
        <f t="shared" ref="B32:D32" si="2">SUM(B28:B31)</f>
        <v>33214</v>
      </c>
      <c r="C32" s="20">
        <f t="shared" si="2"/>
        <v>47066</v>
      </c>
      <c r="D32" s="20">
        <f t="shared" si="2"/>
        <v>66727</v>
      </c>
      <c r="E32" s="20">
        <f t="shared" ref="E32:P32" si="3">SUM(E28:E31)</f>
        <v>5066</v>
      </c>
      <c r="F32" s="20">
        <f t="shared" si="3"/>
        <v>5311</v>
      </c>
      <c r="G32" s="20">
        <f t="shared" si="3"/>
        <v>5393</v>
      </c>
      <c r="H32" s="20">
        <f t="shared" si="3"/>
        <v>4909</v>
      </c>
      <c r="I32" s="20">
        <f t="shared" si="3"/>
        <v>5337</v>
      </c>
      <c r="J32" s="20">
        <f t="shared" si="3"/>
        <v>5014</v>
      </c>
      <c r="K32" s="20">
        <f t="shared" si="3"/>
        <v>3716</v>
      </c>
      <c r="L32" s="20">
        <f t="shared" si="3"/>
        <v>4468</v>
      </c>
      <c r="M32" s="20">
        <f t="shared" si="3"/>
        <v>5562</v>
      </c>
      <c r="N32" s="20">
        <f t="shared" si="3"/>
        <v>5772</v>
      </c>
      <c r="O32" s="20">
        <f t="shared" si="3"/>
        <v>4547</v>
      </c>
      <c r="P32" s="20">
        <f t="shared" si="3"/>
        <v>6482</v>
      </c>
      <c r="Q32" s="20">
        <f t="shared" ref="Q32" si="4">SUM(Q28:Q31)</f>
        <v>5332</v>
      </c>
      <c r="R32" s="20">
        <f t="shared" si="0"/>
        <v>61843</v>
      </c>
      <c r="S32" s="20">
        <v>66727</v>
      </c>
      <c r="T32" s="21">
        <f t="shared" si="1"/>
        <v>-7.3193759647518994E-2</v>
      </c>
    </row>
    <row r="33" spans="1:20" x14ac:dyDescent="0.35">
      <c r="A33" s="133" t="s">
        <v>91</v>
      </c>
      <c r="B33" s="134">
        <v>8149</v>
      </c>
      <c r="C33" s="134">
        <v>9497</v>
      </c>
      <c r="D33" s="134">
        <v>17377</v>
      </c>
      <c r="E33" s="22">
        <v>1477</v>
      </c>
      <c r="F33" s="135">
        <v>1419</v>
      </c>
      <c r="G33" s="135">
        <v>1406</v>
      </c>
      <c r="H33" s="135">
        <v>1233</v>
      </c>
      <c r="I33" s="135">
        <v>1819</v>
      </c>
      <c r="J33" s="135">
        <v>1682</v>
      </c>
      <c r="K33" s="135">
        <v>1225</v>
      </c>
      <c r="L33" s="135">
        <v>1626</v>
      </c>
      <c r="M33" s="135">
        <v>1799</v>
      </c>
      <c r="N33" s="135">
        <v>1933</v>
      </c>
      <c r="O33" s="135">
        <v>1815</v>
      </c>
      <c r="P33" s="135">
        <v>2003</v>
      </c>
      <c r="Q33" s="135">
        <v>2251</v>
      </c>
      <c r="R33" s="16">
        <f t="shared" si="0"/>
        <v>20211</v>
      </c>
      <c r="S33" s="16">
        <v>17377</v>
      </c>
      <c r="T33" s="18">
        <f t="shared" si="1"/>
        <v>0.16308914081832307</v>
      </c>
    </row>
    <row r="34" spans="1:20" x14ac:dyDescent="0.35">
      <c r="A34" s="133" t="s">
        <v>92</v>
      </c>
      <c r="B34" s="134">
        <v>8513</v>
      </c>
      <c r="C34" s="134">
        <v>7391</v>
      </c>
      <c r="D34" s="134">
        <v>12150</v>
      </c>
      <c r="E34" s="22">
        <v>1144</v>
      </c>
      <c r="F34" s="135">
        <v>1317</v>
      </c>
      <c r="G34" s="135">
        <v>1362</v>
      </c>
      <c r="H34" s="135">
        <v>1208</v>
      </c>
      <c r="I34" s="135">
        <v>1437</v>
      </c>
      <c r="J34" s="135">
        <v>1418</v>
      </c>
      <c r="K34" s="135">
        <v>981</v>
      </c>
      <c r="L34" s="135">
        <v>1167</v>
      </c>
      <c r="M34" s="135">
        <v>1478</v>
      </c>
      <c r="N34" s="135">
        <v>1642</v>
      </c>
      <c r="O34" s="135">
        <v>1317</v>
      </c>
      <c r="P34" s="135">
        <v>1558</v>
      </c>
      <c r="Q34" s="135">
        <v>1442</v>
      </c>
      <c r="R34" s="16">
        <f t="shared" si="0"/>
        <v>16327</v>
      </c>
      <c r="S34" s="16">
        <v>12150</v>
      </c>
      <c r="T34" s="18">
        <f t="shared" si="1"/>
        <v>0.34378600823045269</v>
      </c>
    </row>
    <row r="35" spans="1:20" x14ac:dyDescent="0.35">
      <c r="A35" s="40" t="s">
        <v>143</v>
      </c>
      <c r="B35" s="20">
        <f t="shared" ref="B35:D35" si="5">SUM(B33:B34)</f>
        <v>16662</v>
      </c>
      <c r="C35" s="20">
        <f t="shared" si="5"/>
        <v>16888</v>
      </c>
      <c r="D35" s="20">
        <f t="shared" si="5"/>
        <v>29527</v>
      </c>
      <c r="E35" s="20">
        <f t="shared" ref="E35:P35" si="6">SUM(E33:E34)</f>
        <v>2621</v>
      </c>
      <c r="F35" s="20">
        <f t="shared" si="6"/>
        <v>2736</v>
      </c>
      <c r="G35" s="20">
        <f t="shared" si="6"/>
        <v>2768</v>
      </c>
      <c r="H35" s="20">
        <f t="shared" si="6"/>
        <v>2441</v>
      </c>
      <c r="I35" s="20">
        <f t="shared" si="6"/>
        <v>3256</v>
      </c>
      <c r="J35" s="20">
        <f t="shared" si="6"/>
        <v>3100</v>
      </c>
      <c r="K35" s="20">
        <f t="shared" si="6"/>
        <v>2206</v>
      </c>
      <c r="L35" s="20">
        <f t="shared" si="6"/>
        <v>2793</v>
      </c>
      <c r="M35" s="20">
        <f t="shared" si="6"/>
        <v>3277</v>
      </c>
      <c r="N35" s="20">
        <f t="shared" si="6"/>
        <v>3575</v>
      </c>
      <c r="O35" s="20">
        <f t="shared" si="6"/>
        <v>3132</v>
      </c>
      <c r="P35" s="20">
        <f t="shared" si="6"/>
        <v>3561</v>
      </c>
      <c r="Q35" s="20">
        <f t="shared" ref="Q35" si="7">SUM(Q33:Q34)</f>
        <v>3693</v>
      </c>
      <c r="R35" s="20">
        <f t="shared" si="0"/>
        <v>36538</v>
      </c>
      <c r="S35" s="20">
        <v>29527</v>
      </c>
      <c r="T35" s="21">
        <f t="shared" si="1"/>
        <v>0.23744369560063672</v>
      </c>
    </row>
    <row r="36" spans="1:20" x14ac:dyDescent="0.35">
      <c r="A36" s="133" t="s">
        <v>94</v>
      </c>
      <c r="B36" s="134">
        <f>2494+447</f>
        <v>2941</v>
      </c>
      <c r="C36" s="134">
        <v>3166</v>
      </c>
      <c r="D36" s="134">
        <v>3723</v>
      </c>
      <c r="E36" s="22">
        <v>197</v>
      </c>
      <c r="F36" s="135">
        <v>413</v>
      </c>
      <c r="G36" s="135">
        <v>327</v>
      </c>
      <c r="H36" s="135">
        <v>302</v>
      </c>
      <c r="I36" s="135">
        <v>349</v>
      </c>
      <c r="J36" s="135">
        <v>289</v>
      </c>
      <c r="K36" s="135">
        <v>276</v>
      </c>
      <c r="L36" s="135">
        <v>162</v>
      </c>
      <c r="M36" s="135">
        <v>372</v>
      </c>
      <c r="N36" s="135">
        <v>373</v>
      </c>
      <c r="O36" s="135">
        <v>308</v>
      </c>
      <c r="P36" s="135">
        <v>396</v>
      </c>
      <c r="Q36" s="135">
        <v>310</v>
      </c>
      <c r="R36" s="16">
        <f t="shared" si="0"/>
        <v>3877</v>
      </c>
      <c r="S36" s="16">
        <v>3723</v>
      </c>
      <c r="T36" s="18">
        <f t="shared" si="1"/>
        <v>4.1364491001880208E-2</v>
      </c>
    </row>
    <row r="37" spans="1:20" x14ac:dyDescent="0.35">
      <c r="A37" s="133" t="s">
        <v>95</v>
      </c>
      <c r="B37" s="134">
        <v>563</v>
      </c>
      <c r="C37" s="134">
        <v>511</v>
      </c>
      <c r="D37" s="134">
        <v>563</v>
      </c>
      <c r="E37" s="22">
        <v>52</v>
      </c>
      <c r="F37" s="135">
        <v>46</v>
      </c>
      <c r="G37" s="135">
        <v>46</v>
      </c>
      <c r="H37" s="135">
        <v>39</v>
      </c>
      <c r="I37" s="135">
        <v>59</v>
      </c>
      <c r="J37" s="135">
        <v>58</v>
      </c>
      <c r="K37" s="135">
        <v>33</v>
      </c>
      <c r="L37" s="135">
        <v>29</v>
      </c>
      <c r="M37" s="135">
        <v>45</v>
      </c>
      <c r="N37" s="135">
        <v>38</v>
      </c>
      <c r="O37" s="135">
        <v>27</v>
      </c>
      <c r="P37" s="135">
        <v>50</v>
      </c>
      <c r="Q37" s="135">
        <v>29</v>
      </c>
      <c r="R37" s="16">
        <f t="shared" si="0"/>
        <v>499</v>
      </c>
      <c r="S37" s="16">
        <v>563</v>
      </c>
      <c r="T37" s="18">
        <f t="shared" si="1"/>
        <v>-0.11367673179396093</v>
      </c>
    </row>
    <row r="38" spans="1:20" x14ac:dyDescent="0.35">
      <c r="A38" s="133" t="s">
        <v>96</v>
      </c>
      <c r="B38" s="134">
        <v>128</v>
      </c>
      <c r="C38" s="134">
        <v>183</v>
      </c>
      <c r="D38" s="134">
        <v>157</v>
      </c>
      <c r="E38" s="22">
        <v>9</v>
      </c>
      <c r="F38" s="135">
        <v>15</v>
      </c>
      <c r="G38" s="135">
        <v>21</v>
      </c>
      <c r="H38" s="135">
        <v>13</v>
      </c>
      <c r="I38" s="135">
        <v>12</v>
      </c>
      <c r="J38" s="135">
        <v>18</v>
      </c>
      <c r="K38" s="135">
        <v>12</v>
      </c>
      <c r="L38" s="135">
        <v>16</v>
      </c>
      <c r="M38" s="135">
        <v>18</v>
      </c>
      <c r="N38" s="135">
        <v>23</v>
      </c>
      <c r="O38" s="135">
        <v>12</v>
      </c>
      <c r="P38" s="135">
        <v>26</v>
      </c>
      <c r="Q38" s="135">
        <v>14</v>
      </c>
      <c r="R38" s="16">
        <f t="shared" si="0"/>
        <v>200</v>
      </c>
      <c r="S38" s="16">
        <v>157</v>
      </c>
      <c r="T38" s="18">
        <f t="shared" si="1"/>
        <v>0.27388535031847133</v>
      </c>
    </row>
    <row r="39" spans="1:20" x14ac:dyDescent="0.35">
      <c r="A39" s="40" t="s">
        <v>144</v>
      </c>
      <c r="B39" s="136">
        <f t="shared" ref="B39:D39" si="8">SUM(B32,B35:B38)</f>
        <v>53508</v>
      </c>
      <c r="C39" s="136">
        <f t="shared" si="8"/>
        <v>67814</v>
      </c>
      <c r="D39" s="136">
        <f t="shared" si="8"/>
        <v>100697</v>
      </c>
      <c r="E39" s="136">
        <f t="shared" ref="E39:O39" si="9">SUM(E32,E35:E38)</f>
        <v>7945</v>
      </c>
      <c r="F39" s="136">
        <f t="shared" si="9"/>
        <v>8521</v>
      </c>
      <c r="G39" s="136">
        <f t="shared" si="9"/>
        <v>8555</v>
      </c>
      <c r="H39" s="136">
        <f t="shared" si="9"/>
        <v>7704</v>
      </c>
      <c r="I39" s="136">
        <f t="shared" si="9"/>
        <v>9013</v>
      </c>
      <c r="J39" s="136">
        <f t="shared" si="9"/>
        <v>8479</v>
      </c>
      <c r="K39" s="136">
        <f t="shared" si="9"/>
        <v>6243</v>
      </c>
      <c r="L39" s="136">
        <f t="shared" si="9"/>
        <v>7468</v>
      </c>
      <c r="M39" s="136">
        <f t="shared" si="9"/>
        <v>9274</v>
      </c>
      <c r="N39" s="136">
        <f t="shared" si="9"/>
        <v>9781</v>
      </c>
      <c r="O39" s="136">
        <f t="shared" si="9"/>
        <v>8026</v>
      </c>
      <c r="P39" s="136">
        <f t="shared" ref="P39:Q39" si="10">SUM(P32,P35:P38)</f>
        <v>10515</v>
      </c>
      <c r="Q39" s="136">
        <f t="shared" si="10"/>
        <v>9378</v>
      </c>
      <c r="R39" s="136">
        <f t="shared" si="0"/>
        <v>102957</v>
      </c>
      <c r="S39" s="136">
        <v>100697</v>
      </c>
      <c r="T39" s="21">
        <f>IF(S39&gt;0,(R39-S39)/S39,"")</f>
        <v>2.2443568328748623E-2</v>
      </c>
    </row>
    <row r="40" spans="1:20" x14ac:dyDescent="0.35">
      <c r="A40" s="247" t="s">
        <v>145</v>
      </c>
      <c r="B40" s="247"/>
      <c r="C40" s="247"/>
      <c r="D40" s="247"/>
      <c r="E40" s="247"/>
      <c r="F40" s="247"/>
      <c r="G40" s="247"/>
      <c r="H40" s="247"/>
      <c r="I40" s="247"/>
      <c r="J40" s="247"/>
      <c r="K40" s="247"/>
      <c r="L40" s="247"/>
      <c r="M40" s="247"/>
      <c r="N40" s="247"/>
      <c r="O40" s="247"/>
      <c r="P40" s="247"/>
      <c r="Q40" s="247"/>
      <c r="R40" s="247"/>
      <c r="S40" s="247"/>
    </row>
    <row r="41" spans="1:20" s="45" customFormat="1" x14ac:dyDescent="0.35">
      <c r="A41" s="256" t="s">
        <v>146</v>
      </c>
      <c r="B41" s="256"/>
      <c r="C41" s="256"/>
      <c r="D41" s="256"/>
      <c r="E41" s="256"/>
      <c r="F41" s="256"/>
      <c r="G41" s="256"/>
      <c r="H41" s="256"/>
      <c r="I41" s="256"/>
      <c r="J41" s="256"/>
      <c r="K41" s="256"/>
      <c r="L41" s="256"/>
      <c r="M41" s="256"/>
      <c r="N41" s="256"/>
      <c r="O41" s="256"/>
      <c r="P41" s="256"/>
      <c r="Q41" s="256"/>
      <c r="R41" s="256"/>
      <c r="S41" s="256"/>
    </row>
    <row r="42" spans="1:20" x14ac:dyDescent="0.35">
      <c r="A42" s="256"/>
      <c r="B42" s="245"/>
      <c r="C42" s="245"/>
      <c r="D42" s="245"/>
      <c r="E42" s="245"/>
      <c r="F42" s="245"/>
      <c r="G42" s="245"/>
      <c r="H42" s="245"/>
      <c r="I42" s="245"/>
      <c r="J42" s="245"/>
      <c r="K42" s="245"/>
      <c r="L42" s="245"/>
      <c r="M42" s="245"/>
      <c r="N42" s="245"/>
      <c r="O42" s="245"/>
      <c r="P42" s="245"/>
      <c r="Q42" s="245"/>
      <c r="R42" s="245"/>
      <c r="S42" s="245"/>
    </row>
    <row r="44" spans="1:20" ht="15" customHeight="1" x14ac:dyDescent="0.35">
      <c r="A44" s="253" t="s">
        <v>147</v>
      </c>
      <c r="B44" s="237" t="s">
        <v>59</v>
      </c>
      <c r="C44" s="238"/>
      <c r="D44" s="238"/>
      <c r="E44" s="238"/>
      <c r="F44" s="238"/>
      <c r="G44" s="238"/>
      <c r="H44" s="239"/>
    </row>
    <row r="45" spans="1:20" ht="15" customHeight="1" x14ac:dyDescent="0.35">
      <c r="A45" s="254"/>
      <c r="B45" s="56" t="s">
        <v>60</v>
      </c>
      <c r="C45" s="56" t="s">
        <v>61</v>
      </c>
      <c r="D45" s="56" t="s">
        <v>62</v>
      </c>
      <c r="E45" s="56" t="s">
        <v>63</v>
      </c>
      <c r="F45" s="56" t="s">
        <v>64</v>
      </c>
      <c r="G45" s="56" t="s">
        <v>65</v>
      </c>
      <c r="H45" s="57" t="s">
        <v>66</v>
      </c>
    </row>
    <row r="46" spans="1:20" x14ac:dyDescent="0.35">
      <c r="A46" s="58" t="s">
        <v>110</v>
      </c>
      <c r="B46" s="59">
        <v>82</v>
      </c>
      <c r="C46" s="59">
        <v>79</v>
      </c>
      <c r="D46" s="59">
        <v>85</v>
      </c>
      <c r="E46" s="59">
        <v>78</v>
      </c>
      <c r="F46" s="59">
        <v>133</v>
      </c>
      <c r="G46" s="59">
        <v>202</v>
      </c>
      <c r="H46" s="59">
        <v>529</v>
      </c>
      <c r="I46" s="137"/>
    </row>
    <row r="47" spans="1:20" x14ac:dyDescent="0.35">
      <c r="A47" s="58" t="s">
        <v>111</v>
      </c>
      <c r="B47" s="59">
        <v>619</v>
      </c>
      <c r="C47" s="59">
        <v>587</v>
      </c>
      <c r="D47" s="59">
        <v>584</v>
      </c>
      <c r="E47" s="59">
        <v>348</v>
      </c>
      <c r="F47" s="59">
        <v>345</v>
      </c>
      <c r="G47" s="59">
        <v>272</v>
      </c>
      <c r="H47" s="59">
        <v>416</v>
      </c>
      <c r="I47" s="137"/>
    </row>
    <row r="48" spans="1:20" x14ac:dyDescent="0.35">
      <c r="A48" s="58" t="s">
        <v>112</v>
      </c>
      <c r="B48" s="59">
        <v>21</v>
      </c>
      <c r="C48" s="59">
        <v>39</v>
      </c>
      <c r="D48" s="59">
        <v>50</v>
      </c>
      <c r="E48" s="59">
        <v>49</v>
      </c>
      <c r="F48" s="59">
        <v>94</v>
      </c>
      <c r="G48" s="59">
        <v>148</v>
      </c>
      <c r="H48" s="59">
        <v>416</v>
      </c>
      <c r="I48" s="137"/>
    </row>
    <row r="49" spans="1:20" x14ac:dyDescent="0.35">
      <c r="A49" s="58" t="s">
        <v>89</v>
      </c>
      <c r="B49" s="36">
        <v>90</v>
      </c>
      <c r="C49" s="36">
        <v>32</v>
      </c>
      <c r="D49" s="36">
        <v>9</v>
      </c>
      <c r="E49" s="36">
        <v>3</v>
      </c>
      <c r="F49" s="36">
        <v>3</v>
      </c>
      <c r="G49" s="36">
        <v>7</v>
      </c>
      <c r="H49" s="36">
        <v>12</v>
      </c>
      <c r="I49" s="138"/>
    </row>
    <row r="50" spans="1:20" x14ac:dyDescent="0.35">
      <c r="A50" s="58" t="s">
        <v>91</v>
      </c>
      <c r="B50" s="59">
        <v>194</v>
      </c>
      <c r="C50" s="59">
        <v>893</v>
      </c>
      <c r="D50" s="59">
        <v>738</v>
      </c>
      <c r="E50" s="59">
        <v>236</v>
      </c>
      <c r="F50" s="59">
        <v>132</v>
      </c>
      <c r="G50" s="59">
        <v>37</v>
      </c>
      <c r="H50" s="59">
        <v>21</v>
      </c>
      <c r="I50" s="137"/>
    </row>
    <row r="51" spans="1:20" x14ac:dyDescent="0.35">
      <c r="A51" s="58" t="s">
        <v>92</v>
      </c>
      <c r="B51" s="59">
        <v>104</v>
      </c>
      <c r="C51" s="59">
        <v>165</v>
      </c>
      <c r="D51" s="59">
        <v>329</v>
      </c>
      <c r="E51" s="59">
        <v>209</v>
      </c>
      <c r="F51" s="59">
        <v>292</v>
      </c>
      <c r="G51" s="59">
        <v>242</v>
      </c>
      <c r="H51" s="59">
        <v>101</v>
      </c>
      <c r="I51" s="137"/>
    </row>
    <row r="52" spans="1:20" x14ac:dyDescent="0.35">
      <c r="A52" s="133" t="s">
        <v>94</v>
      </c>
      <c r="B52" s="38">
        <v>157</v>
      </c>
      <c r="C52" s="38">
        <v>86</v>
      </c>
      <c r="D52" s="38">
        <v>40</v>
      </c>
      <c r="E52" s="38">
        <v>20</v>
      </c>
      <c r="F52" s="38">
        <v>6</v>
      </c>
      <c r="G52" s="38">
        <v>1</v>
      </c>
      <c r="H52" s="38">
        <v>0</v>
      </c>
      <c r="T52" s="4" t="s">
        <v>6</v>
      </c>
    </row>
    <row r="53" spans="1:20" x14ac:dyDescent="0.35">
      <c r="A53" s="133" t="s">
        <v>95</v>
      </c>
      <c r="B53" s="22">
        <v>18</v>
      </c>
      <c r="C53" s="22">
        <v>8</v>
      </c>
      <c r="D53" s="22">
        <v>2</v>
      </c>
      <c r="E53" s="22">
        <v>1</v>
      </c>
      <c r="F53" s="22">
        <v>0</v>
      </c>
      <c r="G53" s="22">
        <v>0</v>
      </c>
      <c r="H53" s="22">
        <v>0</v>
      </c>
    </row>
    <row r="54" spans="1:20" x14ac:dyDescent="0.35">
      <c r="A54" s="133" t="s">
        <v>96</v>
      </c>
      <c r="B54" s="22">
        <v>2</v>
      </c>
      <c r="C54" s="22">
        <v>3</v>
      </c>
      <c r="D54" s="22">
        <v>1</v>
      </c>
      <c r="E54" s="22">
        <v>2</v>
      </c>
      <c r="F54" s="22">
        <v>3</v>
      </c>
      <c r="G54" s="22">
        <v>3</v>
      </c>
      <c r="H54" s="22">
        <v>0</v>
      </c>
    </row>
    <row r="55" spans="1:20" x14ac:dyDescent="0.35">
      <c r="A55" s="40" t="s">
        <v>78</v>
      </c>
      <c r="B55" s="136">
        <f t="shared" ref="B55:H55" si="11">SUM(B46:B54)</f>
        <v>1287</v>
      </c>
      <c r="C55" s="136">
        <f t="shared" si="11"/>
        <v>1892</v>
      </c>
      <c r="D55" s="136">
        <f t="shared" si="11"/>
        <v>1838</v>
      </c>
      <c r="E55" s="136">
        <f t="shared" si="11"/>
        <v>946</v>
      </c>
      <c r="F55" s="136">
        <f t="shared" si="11"/>
        <v>1008</v>
      </c>
      <c r="G55" s="136">
        <f t="shared" si="11"/>
        <v>912</v>
      </c>
      <c r="H55" s="136">
        <f t="shared" si="11"/>
        <v>1495</v>
      </c>
    </row>
    <row r="56" spans="1:20" ht="15" customHeight="1" x14ac:dyDescent="0.35">
      <c r="A56" s="229" t="s">
        <v>148</v>
      </c>
      <c r="B56" s="230"/>
      <c r="C56" s="230"/>
      <c r="D56" s="230"/>
      <c r="E56" s="230"/>
      <c r="F56" s="230"/>
      <c r="G56" s="230"/>
      <c r="H56" s="230"/>
    </row>
    <row r="57" spans="1:20" ht="15" customHeight="1" x14ac:dyDescent="0.35">
      <c r="A57" s="139"/>
    </row>
    <row r="59" spans="1:20" ht="15" customHeight="1" x14ac:dyDescent="0.35">
      <c r="A59" s="241" t="s">
        <v>149</v>
      </c>
      <c r="B59" s="237" t="s">
        <v>81</v>
      </c>
      <c r="C59" s="238"/>
      <c r="D59" s="238"/>
      <c r="E59" s="238"/>
      <c r="F59" s="238"/>
      <c r="G59" s="238"/>
      <c r="H59" s="239"/>
    </row>
    <row r="60" spans="1:20" x14ac:dyDescent="0.35">
      <c r="A60" s="242"/>
      <c r="B60" s="140" t="s">
        <v>98</v>
      </c>
      <c r="C60" s="140" t="s">
        <v>99</v>
      </c>
      <c r="D60" s="140" t="s">
        <v>100</v>
      </c>
      <c r="E60" s="140" t="s">
        <v>101</v>
      </c>
      <c r="F60" s="140" t="s">
        <v>102</v>
      </c>
      <c r="G60" s="140" t="s">
        <v>103</v>
      </c>
      <c r="H60" s="141" t="s">
        <v>104</v>
      </c>
    </row>
    <row r="61" spans="1:20" x14ac:dyDescent="0.35">
      <c r="A61" s="142" t="s">
        <v>42</v>
      </c>
      <c r="B61" s="143">
        <v>137</v>
      </c>
      <c r="C61" s="143">
        <v>115</v>
      </c>
      <c r="D61" s="143">
        <v>135</v>
      </c>
      <c r="E61" s="143">
        <v>125</v>
      </c>
      <c r="F61" s="143">
        <v>176</v>
      </c>
      <c r="G61" s="143">
        <v>127</v>
      </c>
      <c r="H61" s="143">
        <v>204</v>
      </c>
    </row>
    <row r="62" spans="1:20" x14ac:dyDescent="0.35">
      <c r="A62" s="142" t="s">
        <v>43</v>
      </c>
      <c r="B62" s="143">
        <v>877</v>
      </c>
      <c r="C62" s="143">
        <v>526</v>
      </c>
      <c r="D62" s="143">
        <v>498</v>
      </c>
      <c r="E62" s="143">
        <v>343</v>
      </c>
      <c r="F62" s="143">
        <v>371</v>
      </c>
      <c r="G62" s="143">
        <v>284</v>
      </c>
      <c r="H62" s="143">
        <v>364</v>
      </c>
    </row>
    <row r="63" spans="1:20" x14ac:dyDescent="0.35">
      <c r="A63" s="142" t="s">
        <v>44</v>
      </c>
      <c r="B63" s="143">
        <v>50</v>
      </c>
      <c r="C63" s="143">
        <v>76</v>
      </c>
      <c r="D63" s="143">
        <v>71</v>
      </c>
      <c r="E63" s="143">
        <v>77</v>
      </c>
      <c r="F63" s="143">
        <v>111</v>
      </c>
      <c r="G63" s="143">
        <v>101</v>
      </c>
      <c r="H63" s="143">
        <v>143</v>
      </c>
    </row>
    <row r="64" spans="1:20" x14ac:dyDescent="0.35">
      <c r="A64" s="142" t="s">
        <v>47</v>
      </c>
      <c r="B64" s="143">
        <v>84</v>
      </c>
      <c r="C64" s="143">
        <v>28</v>
      </c>
      <c r="D64" s="143">
        <v>21</v>
      </c>
      <c r="E64" s="143">
        <v>5</v>
      </c>
      <c r="F64" s="143">
        <v>9</v>
      </c>
      <c r="G64" s="143">
        <v>4</v>
      </c>
      <c r="H64" s="143">
        <v>4</v>
      </c>
    </row>
    <row r="65" spans="1:8" x14ac:dyDescent="0.35">
      <c r="A65" s="142" t="s">
        <v>49</v>
      </c>
      <c r="B65" s="143">
        <v>328</v>
      </c>
      <c r="C65" s="143">
        <v>471</v>
      </c>
      <c r="D65" s="143">
        <v>437</v>
      </c>
      <c r="E65" s="143">
        <v>143</v>
      </c>
      <c r="F65" s="143">
        <v>81</v>
      </c>
      <c r="G65" s="143">
        <v>12</v>
      </c>
      <c r="H65" s="143">
        <v>5</v>
      </c>
    </row>
    <row r="66" spans="1:8" x14ac:dyDescent="0.35">
      <c r="A66" s="142" t="s">
        <v>50</v>
      </c>
      <c r="B66" s="143">
        <v>110</v>
      </c>
      <c r="C66" s="143">
        <v>264</v>
      </c>
      <c r="D66" s="143">
        <v>313</v>
      </c>
      <c r="E66" s="143">
        <v>149</v>
      </c>
      <c r="F66" s="143">
        <v>221</v>
      </c>
      <c r="G66" s="143">
        <v>66</v>
      </c>
      <c r="H66" s="143">
        <v>21</v>
      </c>
    </row>
    <row r="67" spans="1:8" x14ac:dyDescent="0.35">
      <c r="A67" s="142" t="s">
        <v>52</v>
      </c>
      <c r="B67" s="143">
        <v>165</v>
      </c>
      <c r="C67" s="143">
        <v>19</v>
      </c>
      <c r="D67" s="143">
        <v>7</v>
      </c>
      <c r="E67" s="143">
        <v>3</v>
      </c>
      <c r="F67" s="143">
        <v>2</v>
      </c>
      <c r="G67" s="143">
        <v>1</v>
      </c>
      <c r="H67" s="143">
        <v>0</v>
      </c>
    </row>
    <row r="68" spans="1:8" x14ac:dyDescent="0.35">
      <c r="A68" s="142" t="s">
        <v>53</v>
      </c>
      <c r="B68" s="143">
        <v>35</v>
      </c>
      <c r="C68" s="143">
        <v>6</v>
      </c>
      <c r="D68" s="143">
        <v>4</v>
      </c>
      <c r="E68" s="143">
        <v>4</v>
      </c>
      <c r="F68" s="143">
        <v>3</v>
      </c>
      <c r="G68" s="143">
        <v>0</v>
      </c>
      <c r="H68" s="143">
        <v>0</v>
      </c>
    </row>
    <row r="69" spans="1:8" x14ac:dyDescent="0.35">
      <c r="A69" s="142" t="s">
        <v>54</v>
      </c>
      <c r="B69" s="143">
        <v>2</v>
      </c>
      <c r="C69" s="143">
        <v>2</v>
      </c>
      <c r="D69" s="143">
        <v>2</v>
      </c>
      <c r="E69" s="143">
        <v>3</v>
      </c>
      <c r="F69" s="143">
        <v>0</v>
      </c>
      <c r="G69" s="143">
        <v>0</v>
      </c>
      <c r="H69" s="143">
        <v>0</v>
      </c>
    </row>
    <row r="70" spans="1:8" x14ac:dyDescent="0.35">
      <c r="A70" s="19" t="s">
        <v>55</v>
      </c>
      <c r="B70" s="44">
        <f>SUM(B61:B69)</f>
        <v>1788</v>
      </c>
      <c r="C70" s="44">
        <f>SUM(C61:C69)</f>
        <v>1507</v>
      </c>
      <c r="D70" s="44">
        <f t="shared" ref="D70:H70" si="12">SUM(D61:D69)</f>
        <v>1488</v>
      </c>
      <c r="E70" s="44">
        <f t="shared" si="12"/>
        <v>852</v>
      </c>
      <c r="F70" s="44">
        <f t="shared" si="12"/>
        <v>974</v>
      </c>
      <c r="G70" s="44">
        <f t="shared" si="12"/>
        <v>595</v>
      </c>
      <c r="H70" s="44">
        <f t="shared" si="12"/>
        <v>741</v>
      </c>
    </row>
    <row r="71" spans="1:8" x14ac:dyDescent="0.35">
      <c r="A71" s="229" t="s">
        <v>150</v>
      </c>
      <c r="B71" s="230"/>
      <c r="C71" s="230"/>
      <c r="D71" s="230"/>
      <c r="E71" s="230"/>
      <c r="F71" s="230"/>
      <c r="G71" s="230"/>
      <c r="H71" s="230"/>
    </row>
  </sheetData>
  <sheetProtection algorithmName="SHA-512" hashValue="Ze+WTaZJrqDCN6VXcZioU4QiPfE4SW6V3Gp89C0Q/+OFvfZ28R1/JU3RBG1yS142ybo0/IgxBA1DZoIlAPBkuA==" saltValue="adV0J9q7uW7Wh4frL2L44Q==" spinCount="100000" sheet="1" objects="1" scenarios="1" selectLockedCell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8" orientation="landscape" r:id="rId1"/>
  <ignoredErrors>
    <ignoredError sqref="R28:R31 E32:Q32 R33:R34 R36:R3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99"/>
  <sheetViews>
    <sheetView zoomScale="90" zoomScaleNormal="90" workbookViewId="0">
      <selection activeCell="C25" sqref="C25"/>
    </sheetView>
  </sheetViews>
  <sheetFormatPr defaultColWidth="9.1796875" defaultRowHeight="14.5" x14ac:dyDescent="0.35"/>
  <cols>
    <col min="1" max="1" width="56.7265625" style="4" customWidth="1"/>
    <col min="2" max="2" width="15.26953125" style="4" customWidth="1"/>
    <col min="3" max="5" width="10.7265625" style="4" customWidth="1"/>
    <col min="6" max="6" width="11.54296875" style="4" customWidth="1"/>
    <col min="7" max="7" width="12.81640625" style="4" customWidth="1"/>
    <col min="8" max="8" width="12" style="4" customWidth="1"/>
    <col min="9" max="9" width="13.1796875" style="4" customWidth="1"/>
    <col min="10" max="10" width="12.1796875" style="4" customWidth="1"/>
    <col min="11" max="11" width="12" style="4" customWidth="1"/>
    <col min="12" max="12" width="12.26953125" style="4" customWidth="1"/>
    <col min="13" max="13" width="9.1796875" style="4" customWidth="1"/>
    <col min="14" max="14" width="12.26953125" style="4" customWidth="1"/>
    <col min="15" max="15" width="11.54296875" style="4" customWidth="1"/>
    <col min="16" max="16" width="11.1796875" style="4" customWidth="1"/>
    <col min="17" max="17" width="10.81640625" style="4" customWidth="1"/>
    <col min="18" max="19" width="9.1796875" style="4" customWidth="1"/>
    <col min="20" max="20" width="11.453125" style="4" customWidth="1"/>
    <col min="21" max="16384" width="9.1796875"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R8" s="107"/>
      <c r="T8" s="173">
        <v>45838</v>
      </c>
    </row>
    <row r="9" spans="1:20" ht="18.5" x14ac:dyDescent="0.45">
      <c r="A9" s="5" t="s">
        <v>151</v>
      </c>
    </row>
    <row r="10" spans="1:20" ht="14.25" customHeight="1" x14ac:dyDescent="0.35">
      <c r="A10" s="6" t="s">
        <v>18</v>
      </c>
    </row>
    <row r="11" spans="1:20" x14ac:dyDescent="0.35">
      <c r="A11" s="6" t="s">
        <v>19</v>
      </c>
    </row>
    <row r="12" spans="1:20" x14ac:dyDescent="0.35">
      <c r="A12" s="108" t="s">
        <v>20</v>
      </c>
    </row>
    <row r="13" spans="1:20" x14ac:dyDescent="0.35">
      <c r="A13" s="108" t="s">
        <v>21</v>
      </c>
      <c r="K13" s="109"/>
    </row>
    <row r="14" spans="1:20" x14ac:dyDescent="0.35">
      <c r="A14" s="45" t="s">
        <v>6</v>
      </c>
    </row>
    <row r="15" spans="1:20" x14ac:dyDescent="0.35">
      <c r="A15" s="45"/>
    </row>
    <row r="16" spans="1:20" x14ac:dyDescent="0.35">
      <c r="A16" s="45"/>
    </row>
    <row r="17" spans="1:18" x14ac:dyDescent="0.35">
      <c r="A17" s="45"/>
    </row>
    <row r="18" spans="1:18" x14ac:dyDescent="0.35">
      <c r="A18" s="45"/>
    </row>
    <row r="19" spans="1:18" x14ac:dyDescent="0.35">
      <c r="A19" s="45"/>
    </row>
    <row r="20" spans="1:18" x14ac:dyDescent="0.35">
      <c r="A20" s="45"/>
    </row>
    <row r="21" spans="1:18" x14ac:dyDescent="0.35">
      <c r="A21" s="45"/>
    </row>
    <row r="22" spans="1:18" x14ac:dyDescent="0.35">
      <c r="A22" s="45"/>
    </row>
    <row r="24" spans="1:18" ht="26.15" customHeight="1" x14ac:dyDescent="0.35">
      <c r="A24" s="110" t="s">
        <v>152</v>
      </c>
      <c r="B24" s="111" t="s">
        <v>36</v>
      </c>
      <c r="C24" s="111" t="s">
        <v>37</v>
      </c>
      <c r="D24" s="65">
        <v>45444</v>
      </c>
      <c r="E24" s="65">
        <v>45474</v>
      </c>
      <c r="F24" s="65">
        <v>45505</v>
      </c>
      <c r="G24" s="65">
        <v>45536</v>
      </c>
      <c r="H24" s="65">
        <v>45566</v>
      </c>
      <c r="I24" s="65">
        <v>45597</v>
      </c>
      <c r="J24" s="65">
        <v>45627</v>
      </c>
      <c r="K24" s="65">
        <v>45658</v>
      </c>
      <c r="L24" s="65">
        <v>45689</v>
      </c>
      <c r="M24" s="65">
        <v>45717</v>
      </c>
      <c r="N24" s="65">
        <v>45748</v>
      </c>
      <c r="O24" s="65">
        <v>45778</v>
      </c>
      <c r="P24" s="65">
        <v>45809</v>
      </c>
      <c r="Q24" s="112" t="s">
        <v>38</v>
      </c>
      <c r="R24" s="113" t="s">
        <v>39</v>
      </c>
    </row>
    <row r="25" spans="1:18" x14ac:dyDescent="0.35">
      <c r="A25" s="114" t="s">
        <v>57</v>
      </c>
      <c r="B25" s="115">
        <v>304</v>
      </c>
      <c r="C25" s="115">
        <v>206</v>
      </c>
      <c r="D25" s="52">
        <v>121</v>
      </c>
      <c r="E25" s="52">
        <v>101</v>
      </c>
      <c r="F25" s="52">
        <v>85</v>
      </c>
      <c r="G25" s="52">
        <v>83</v>
      </c>
      <c r="H25" s="52">
        <v>75</v>
      </c>
      <c r="I25" s="52">
        <v>68</v>
      </c>
      <c r="J25" s="52">
        <v>60</v>
      </c>
      <c r="K25" s="52">
        <v>58</v>
      </c>
      <c r="L25" s="52">
        <v>67</v>
      </c>
      <c r="M25" s="52">
        <v>67</v>
      </c>
      <c r="N25" s="52">
        <v>61</v>
      </c>
      <c r="O25" s="52">
        <v>79</v>
      </c>
      <c r="P25" s="52">
        <v>59</v>
      </c>
      <c r="Q25" s="26">
        <v>73</v>
      </c>
      <c r="R25" s="16">
        <v>206</v>
      </c>
    </row>
    <row r="26" spans="1:18" x14ac:dyDescent="0.35">
      <c r="A26" s="116" t="s">
        <v>42</v>
      </c>
      <c r="B26" s="115">
        <v>270</v>
      </c>
      <c r="C26" s="115">
        <v>238</v>
      </c>
      <c r="D26" s="52">
        <v>171</v>
      </c>
      <c r="E26" s="52">
        <v>174</v>
      </c>
      <c r="F26" s="52">
        <v>153</v>
      </c>
      <c r="G26" s="52">
        <v>157</v>
      </c>
      <c r="H26" s="52">
        <v>137</v>
      </c>
      <c r="I26" s="52">
        <v>128</v>
      </c>
      <c r="J26" s="52">
        <v>112</v>
      </c>
      <c r="K26" s="52">
        <v>111</v>
      </c>
      <c r="L26" s="52">
        <v>128</v>
      </c>
      <c r="M26" s="52">
        <v>126</v>
      </c>
      <c r="N26" s="52">
        <v>131</v>
      </c>
      <c r="O26" s="52">
        <v>173</v>
      </c>
      <c r="P26" s="52">
        <v>123</v>
      </c>
      <c r="Q26" s="26">
        <v>139</v>
      </c>
      <c r="R26" s="26">
        <v>238</v>
      </c>
    </row>
    <row r="27" spans="1:18" x14ac:dyDescent="0.35">
      <c r="A27" s="116" t="s">
        <v>43</v>
      </c>
      <c r="B27" s="115">
        <v>332</v>
      </c>
      <c r="C27" s="115">
        <v>206</v>
      </c>
      <c r="D27" s="52">
        <v>119</v>
      </c>
      <c r="E27" s="52">
        <v>92</v>
      </c>
      <c r="F27" s="52">
        <v>77</v>
      </c>
      <c r="G27" s="52">
        <v>79</v>
      </c>
      <c r="H27" s="52">
        <v>67</v>
      </c>
      <c r="I27" s="52">
        <v>60</v>
      </c>
      <c r="J27" s="52">
        <v>52</v>
      </c>
      <c r="K27" s="52">
        <v>52</v>
      </c>
      <c r="L27" s="52">
        <v>57</v>
      </c>
      <c r="M27" s="52">
        <v>59</v>
      </c>
      <c r="N27" s="52">
        <v>52</v>
      </c>
      <c r="O27" s="52">
        <v>65</v>
      </c>
      <c r="P27" s="52">
        <v>48</v>
      </c>
      <c r="Q27" s="26">
        <v>64</v>
      </c>
      <c r="R27" s="26">
        <v>206</v>
      </c>
    </row>
    <row r="28" spans="1:18" x14ac:dyDescent="0.35">
      <c r="A28" s="116" t="s">
        <v>44</v>
      </c>
      <c r="B28" s="115">
        <v>267</v>
      </c>
      <c r="C28" s="115">
        <v>252</v>
      </c>
      <c r="D28" s="52">
        <v>194</v>
      </c>
      <c r="E28" s="52">
        <v>195</v>
      </c>
      <c r="F28" s="52">
        <v>170</v>
      </c>
      <c r="G28" s="52">
        <v>176</v>
      </c>
      <c r="H28" s="52">
        <v>158</v>
      </c>
      <c r="I28" s="52">
        <v>155</v>
      </c>
      <c r="J28" s="52">
        <v>127</v>
      </c>
      <c r="K28" s="52">
        <v>120</v>
      </c>
      <c r="L28" s="52">
        <v>159</v>
      </c>
      <c r="M28" s="52">
        <v>151</v>
      </c>
      <c r="N28" s="52">
        <v>153</v>
      </c>
      <c r="O28" s="52">
        <v>197</v>
      </c>
      <c r="P28" s="52">
        <v>133</v>
      </c>
      <c r="Q28" s="26">
        <v>159</v>
      </c>
      <c r="R28" s="26">
        <v>252</v>
      </c>
    </row>
    <row r="29" spans="1:18" x14ac:dyDescent="0.35">
      <c r="A29" s="114" t="s">
        <v>153</v>
      </c>
      <c r="B29" s="115">
        <v>112</v>
      </c>
      <c r="C29" s="115">
        <v>123</v>
      </c>
      <c r="D29" s="52">
        <v>80</v>
      </c>
      <c r="E29" s="52">
        <v>80</v>
      </c>
      <c r="F29" s="52">
        <v>78</v>
      </c>
      <c r="G29" s="52">
        <v>79</v>
      </c>
      <c r="H29" s="52">
        <v>64</v>
      </c>
      <c r="I29" s="52">
        <v>66</v>
      </c>
      <c r="J29" s="52">
        <v>62</v>
      </c>
      <c r="K29" s="52">
        <v>69</v>
      </c>
      <c r="L29" s="52">
        <v>64</v>
      </c>
      <c r="M29" s="52">
        <v>63</v>
      </c>
      <c r="N29" s="52">
        <v>60</v>
      </c>
      <c r="O29" s="52">
        <v>69</v>
      </c>
      <c r="P29" s="52">
        <v>64</v>
      </c>
      <c r="Q29" s="26">
        <v>68</v>
      </c>
      <c r="R29" s="16">
        <v>123</v>
      </c>
    </row>
    <row r="30" spans="1:18" x14ac:dyDescent="0.35">
      <c r="A30" s="116" t="s">
        <v>49</v>
      </c>
      <c r="B30" s="115">
        <v>120</v>
      </c>
      <c r="C30" s="115">
        <v>92</v>
      </c>
      <c r="D30" s="52">
        <v>49</v>
      </c>
      <c r="E30" s="52">
        <v>49</v>
      </c>
      <c r="F30" s="52">
        <v>45</v>
      </c>
      <c r="G30" s="52">
        <v>45</v>
      </c>
      <c r="H30" s="52">
        <v>48</v>
      </c>
      <c r="I30" s="52">
        <v>47</v>
      </c>
      <c r="J30" s="52">
        <v>48</v>
      </c>
      <c r="K30" s="52">
        <v>47</v>
      </c>
      <c r="L30" s="52">
        <v>44</v>
      </c>
      <c r="M30" s="52">
        <v>47</v>
      </c>
      <c r="N30" s="52">
        <v>49</v>
      </c>
      <c r="O30" s="52">
        <v>45</v>
      </c>
      <c r="P30" s="52">
        <v>47</v>
      </c>
      <c r="Q30" s="26">
        <v>47</v>
      </c>
      <c r="R30" s="26">
        <v>92</v>
      </c>
    </row>
    <row r="31" spans="1:18" x14ac:dyDescent="0.35">
      <c r="A31" s="116" t="s">
        <v>50</v>
      </c>
      <c r="B31" s="115">
        <v>102</v>
      </c>
      <c r="C31" s="115">
        <v>168</v>
      </c>
      <c r="D31" s="52">
        <v>120</v>
      </c>
      <c r="E31" s="52">
        <v>112</v>
      </c>
      <c r="F31" s="52">
        <v>112</v>
      </c>
      <c r="G31" s="52">
        <v>113</v>
      </c>
      <c r="H31" s="52">
        <v>84</v>
      </c>
      <c r="I31" s="52">
        <v>88</v>
      </c>
      <c r="J31" s="52">
        <v>81</v>
      </c>
      <c r="K31" s="52">
        <v>99</v>
      </c>
      <c r="L31" s="52">
        <v>89</v>
      </c>
      <c r="M31" s="52">
        <v>82</v>
      </c>
      <c r="N31" s="52">
        <v>77</v>
      </c>
      <c r="O31" s="52">
        <v>100</v>
      </c>
      <c r="P31" s="52">
        <v>89</v>
      </c>
      <c r="Q31" s="26">
        <v>93</v>
      </c>
      <c r="R31" s="26">
        <v>168</v>
      </c>
    </row>
    <row r="32" spans="1:18" x14ac:dyDescent="0.35">
      <c r="A32" s="114" t="s">
        <v>154</v>
      </c>
      <c r="B32" s="115">
        <v>30</v>
      </c>
      <c r="C32" s="115">
        <v>22</v>
      </c>
      <c r="D32" s="52">
        <v>9</v>
      </c>
      <c r="E32" s="52">
        <v>7</v>
      </c>
      <c r="F32" s="52">
        <v>8</v>
      </c>
      <c r="G32" s="52">
        <v>9</v>
      </c>
      <c r="H32" s="52">
        <v>11</v>
      </c>
      <c r="I32" s="52">
        <v>9</v>
      </c>
      <c r="J32" s="52">
        <v>10</v>
      </c>
      <c r="K32" s="52">
        <v>9</v>
      </c>
      <c r="L32" s="52">
        <v>10</v>
      </c>
      <c r="M32" s="52">
        <v>11</v>
      </c>
      <c r="N32" s="52">
        <v>16</v>
      </c>
      <c r="O32" s="52">
        <v>14</v>
      </c>
      <c r="P32" s="52">
        <v>17</v>
      </c>
      <c r="Q32" s="26">
        <v>11</v>
      </c>
      <c r="R32" s="16">
        <v>22</v>
      </c>
    </row>
    <row r="33" spans="1:51" x14ac:dyDescent="0.35">
      <c r="A33" s="117" t="s">
        <v>155</v>
      </c>
    </row>
    <row r="34" spans="1:51" x14ac:dyDescent="0.35">
      <c r="A34" s="118"/>
    </row>
    <row r="36" spans="1:51" ht="29" x14ac:dyDescent="0.35">
      <c r="A36" s="110" t="s">
        <v>156</v>
      </c>
      <c r="B36" s="111" t="s">
        <v>36</v>
      </c>
      <c r="C36" s="111" t="s">
        <v>37</v>
      </c>
      <c r="D36" s="65">
        <v>45444</v>
      </c>
      <c r="E36" s="65">
        <v>45474</v>
      </c>
      <c r="F36" s="65">
        <v>45505</v>
      </c>
      <c r="G36" s="65">
        <v>45536</v>
      </c>
      <c r="H36" s="65">
        <v>45566</v>
      </c>
      <c r="I36" s="65">
        <v>45597</v>
      </c>
      <c r="J36" s="65">
        <v>45627</v>
      </c>
      <c r="K36" s="65">
        <v>45658</v>
      </c>
      <c r="L36" s="65">
        <v>45689</v>
      </c>
      <c r="M36" s="65">
        <v>45717</v>
      </c>
      <c r="N36" s="65">
        <v>45748</v>
      </c>
      <c r="O36" s="65">
        <v>45778</v>
      </c>
      <c r="P36" s="65">
        <v>45809</v>
      </c>
      <c r="Q36" s="112" t="s">
        <v>38</v>
      </c>
      <c r="R36" s="113" t="s">
        <v>39</v>
      </c>
    </row>
    <row r="37" spans="1:51" x14ac:dyDescent="0.35">
      <c r="A37" s="114" t="s">
        <v>57</v>
      </c>
      <c r="B37" s="119">
        <v>128</v>
      </c>
      <c r="C37" s="119">
        <v>175</v>
      </c>
      <c r="D37" s="52">
        <v>235</v>
      </c>
      <c r="E37" s="52">
        <v>238</v>
      </c>
      <c r="F37" s="52">
        <v>233</v>
      </c>
      <c r="G37" s="52">
        <v>238</v>
      </c>
      <c r="H37" s="52">
        <v>248</v>
      </c>
      <c r="I37" s="52">
        <v>243</v>
      </c>
      <c r="J37" s="52">
        <v>234</v>
      </c>
      <c r="K37" s="52">
        <v>263</v>
      </c>
      <c r="L37" s="52">
        <v>275</v>
      </c>
      <c r="M37" s="52">
        <v>293</v>
      </c>
      <c r="N37" s="52">
        <v>304</v>
      </c>
      <c r="O37" s="52">
        <v>358</v>
      </c>
      <c r="P37" s="52">
        <v>353</v>
      </c>
      <c r="Q37" s="26">
        <v>275</v>
      </c>
      <c r="R37" s="16">
        <v>175</v>
      </c>
    </row>
    <row r="38" spans="1:51" x14ac:dyDescent="0.35">
      <c r="A38" s="116" t="s">
        <v>42</v>
      </c>
      <c r="B38" s="119">
        <v>192</v>
      </c>
      <c r="C38" s="119">
        <v>243</v>
      </c>
      <c r="D38" s="52">
        <v>301</v>
      </c>
      <c r="E38" s="52">
        <v>314</v>
      </c>
      <c r="F38" s="52">
        <v>322</v>
      </c>
      <c r="G38" s="52">
        <v>325</v>
      </c>
      <c r="H38" s="52">
        <v>330</v>
      </c>
      <c r="I38" s="52">
        <v>346</v>
      </c>
      <c r="J38" s="52">
        <v>346</v>
      </c>
      <c r="K38" s="52">
        <v>367</v>
      </c>
      <c r="L38" s="52">
        <v>413</v>
      </c>
      <c r="M38" s="52">
        <v>411</v>
      </c>
      <c r="N38" s="52">
        <v>450</v>
      </c>
      <c r="O38" s="52">
        <v>550</v>
      </c>
      <c r="P38" s="52">
        <v>530</v>
      </c>
      <c r="Q38" s="26">
        <v>403</v>
      </c>
      <c r="R38" s="26">
        <v>243</v>
      </c>
    </row>
    <row r="39" spans="1:51" x14ac:dyDescent="0.35">
      <c r="A39" s="116" t="s">
        <v>43</v>
      </c>
      <c r="B39" s="119">
        <v>113</v>
      </c>
      <c r="C39" s="119">
        <v>162</v>
      </c>
      <c r="D39" s="52">
        <v>222</v>
      </c>
      <c r="E39" s="52">
        <v>225</v>
      </c>
      <c r="F39" s="52">
        <v>221</v>
      </c>
      <c r="G39" s="52">
        <v>227</v>
      </c>
      <c r="H39" s="52">
        <v>232</v>
      </c>
      <c r="I39" s="52">
        <v>224</v>
      </c>
      <c r="J39" s="52">
        <v>214</v>
      </c>
      <c r="K39" s="52">
        <v>243</v>
      </c>
      <c r="L39" s="52">
        <v>250</v>
      </c>
      <c r="M39" s="52">
        <v>268</v>
      </c>
      <c r="N39" s="52">
        <v>272</v>
      </c>
      <c r="O39" s="52">
        <v>317</v>
      </c>
      <c r="P39" s="52">
        <v>312</v>
      </c>
      <c r="Q39" s="26">
        <v>251</v>
      </c>
      <c r="R39" s="26">
        <v>162</v>
      </c>
    </row>
    <row r="40" spans="1:51" x14ac:dyDescent="0.35">
      <c r="A40" s="116" t="s">
        <v>44</v>
      </c>
      <c r="B40" s="119">
        <v>215</v>
      </c>
      <c r="C40" s="119">
        <v>269</v>
      </c>
      <c r="D40" s="52">
        <v>328</v>
      </c>
      <c r="E40" s="52">
        <v>335</v>
      </c>
      <c r="F40" s="52">
        <v>345</v>
      </c>
      <c r="G40" s="52">
        <v>349</v>
      </c>
      <c r="H40" s="52">
        <v>357</v>
      </c>
      <c r="I40" s="52">
        <v>377</v>
      </c>
      <c r="J40" s="52">
        <v>373</v>
      </c>
      <c r="K40" s="52">
        <v>391</v>
      </c>
      <c r="L40" s="52">
        <v>451</v>
      </c>
      <c r="M40" s="52">
        <v>471</v>
      </c>
      <c r="N40" s="52">
        <v>507</v>
      </c>
      <c r="O40" s="52">
        <v>599</v>
      </c>
      <c r="P40" s="52">
        <v>577</v>
      </c>
      <c r="Q40" s="26">
        <v>444</v>
      </c>
      <c r="R40" s="26">
        <v>269</v>
      </c>
    </row>
    <row r="41" spans="1:51" x14ac:dyDescent="0.35">
      <c r="A41" s="114" t="s">
        <v>153</v>
      </c>
      <c r="B41" s="119">
        <v>135</v>
      </c>
      <c r="C41" s="119">
        <v>133</v>
      </c>
      <c r="D41" s="52">
        <v>167</v>
      </c>
      <c r="E41" s="52">
        <v>180</v>
      </c>
      <c r="F41" s="52">
        <v>191</v>
      </c>
      <c r="G41" s="52">
        <v>210</v>
      </c>
      <c r="H41" s="52">
        <v>195</v>
      </c>
      <c r="I41" s="52">
        <v>204</v>
      </c>
      <c r="J41" s="52">
        <v>441</v>
      </c>
      <c r="K41" s="52">
        <v>225</v>
      </c>
      <c r="L41" s="52">
        <v>244</v>
      </c>
      <c r="M41" s="52">
        <v>233</v>
      </c>
      <c r="N41" s="52">
        <v>233</v>
      </c>
      <c r="O41" s="52">
        <v>270</v>
      </c>
      <c r="P41" s="52">
        <v>235</v>
      </c>
      <c r="Q41" s="26">
        <v>221</v>
      </c>
      <c r="R41" s="16">
        <v>133</v>
      </c>
    </row>
    <row r="42" spans="1:51" x14ac:dyDescent="0.35">
      <c r="A42" s="116" t="s">
        <v>49</v>
      </c>
      <c r="B42" s="119">
        <v>129</v>
      </c>
      <c r="C42" s="119">
        <v>131</v>
      </c>
      <c r="D42" s="52">
        <v>154</v>
      </c>
      <c r="E42" s="52">
        <v>175</v>
      </c>
      <c r="F42" s="52">
        <v>171</v>
      </c>
      <c r="G42" s="52">
        <v>185</v>
      </c>
      <c r="H42" s="52">
        <v>181</v>
      </c>
      <c r="I42" s="52">
        <v>182</v>
      </c>
      <c r="J42" s="52">
        <v>372</v>
      </c>
      <c r="K42" s="52">
        <v>191</v>
      </c>
      <c r="L42" s="52">
        <v>200</v>
      </c>
      <c r="M42" s="52">
        <v>186</v>
      </c>
      <c r="N42" s="52">
        <v>192</v>
      </c>
      <c r="O42" s="52">
        <v>215</v>
      </c>
      <c r="P42" s="52">
        <v>181</v>
      </c>
      <c r="Q42" s="26">
        <v>187</v>
      </c>
      <c r="R42" s="26">
        <v>131</v>
      </c>
    </row>
    <row r="43" spans="1:51" x14ac:dyDescent="0.35">
      <c r="A43" s="116" t="s">
        <v>50</v>
      </c>
      <c r="B43" s="119">
        <v>143</v>
      </c>
      <c r="C43" s="119">
        <v>137</v>
      </c>
      <c r="D43" s="52">
        <v>184</v>
      </c>
      <c r="E43" s="52">
        <v>185</v>
      </c>
      <c r="F43" s="52">
        <v>213</v>
      </c>
      <c r="G43" s="52">
        <v>235</v>
      </c>
      <c r="H43" s="52">
        <v>212</v>
      </c>
      <c r="I43" s="52">
        <v>231</v>
      </c>
      <c r="J43" s="52">
        <v>307</v>
      </c>
      <c r="K43" s="52">
        <v>272</v>
      </c>
      <c r="L43" s="52">
        <v>298</v>
      </c>
      <c r="M43" s="52">
        <v>290</v>
      </c>
      <c r="N43" s="52">
        <v>288</v>
      </c>
      <c r="O43" s="52">
        <v>340</v>
      </c>
      <c r="P43" s="52">
        <v>320</v>
      </c>
      <c r="Q43" s="26">
        <v>263</v>
      </c>
      <c r="R43" s="26">
        <v>137</v>
      </c>
    </row>
    <row r="44" spans="1:51" x14ac:dyDescent="0.35">
      <c r="A44" s="114" t="s">
        <v>154</v>
      </c>
      <c r="B44" s="119">
        <v>64</v>
      </c>
      <c r="C44" s="119">
        <v>60</v>
      </c>
      <c r="D44" s="52">
        <v>62</v>
      </c>
      <c r="E44" s="52">
        <v>64</v>
      </c>
      <c r="F44" s="52">
        <v>63</v>
      </c>
      <c r="G44" s="52">
        <v>60</v>
      </c>
      <c r="H44" s="52">
        <v>63</v>
      </c>
      <c r="I44" s="52">
        <v>75</v>
      </c>
      <c r="J44" s="52">
        <v>62</v>
      </c>
      <c r="K44" s="52">
        <v>93</v>
      </c>
      <c r="L44" s="52">
        <v>86</v>
      </c>
      <c r="M44" s="52">
        <v>77</v>
      </c>
      <c r="N44" s="52">
        <v>88</v>
      </c>
      <c r="O44" s="52">
        <v>98</v>
      </c>
      <c r="P44" s="52">
        <v>115</v>
      </c>
      <c r="Q44" s="26">
        <v>78</v>
      </c>
      <c r="R44" s="16">
        <v>60</v>
      </c>
    </row>
    <row r="46" spans="1:51" ht="14.65" customHeight="1" x14ac:dyDescent="0.35"/>
    <row r="47" spans="1:51" ht="39.75" customHeight="1" x14ac:dyDescent="0.35">
      <c r="A47" s="120" t="s">
        <v>157</v>
      </c>
      <c r="B47" s="121" t="s">
        <v>158</v>
      </c>
      <c r="C47" s="111" t="s">
        <v>35</v>
      </c>
      <c r="D47" s="111" t="s">
        <v>36</v>
      </c>
      <c r="E47" s="111" t="s">
        <v>37</v>
      </c>
      <c r="F47" s="65">
        <v>45444</v>
      </c>
      <c r="G47" s="65">
        <v>45474</v>
      </c>
      <c r="H47" s="65">
        <v>45505</v>
      </c>
      <c r="I47" s="65">
        <v>45536</v>
      </c>
      <c r="J47" s="65">
        <v>45566</v>
      </c>
      <c r="K47" s="65">
        <v>45597</v>
      </c>
      <c r="L47" s="65">
        <v>45627</v>
      </c>
      <c r="M47" s="65">
        <v>45658</v>
      </c>
      <c r="N47" s="65">
        <v>45689</v>
      </c>
      <c r="O47" s="65">
        <v>45717</v>
      </c>
      <c r="P47" s="65">
        <v>45748</v>
      </c>
      <c r="Q47" s="65">
        <v>45778</v>
      </c>
      <c r="R47" s="65">
        <v>45809</v>
      </c>
      <c r="S47" s="112" t="s">
        <v>38</v>
      </c>
      <c r="T47" s="112" t="s">
        <v>39</v>
      </c>
      <c r="U47" s="113" t="s">
        <v>139</v>
      </c>
    </row>
    <row r="48" spans="1:51" s="2" customFormat="1" ht="14.65" customHeight="1" x14ac:dyDescent="0.35">
      <c r="A48" s="49" t="s">
        <v>42</v>
      </c>
      <c r="B48" s="122">
        <v>100</v>
      </c>
      <c r="C48" s="122">
        <v>336</v>
      </c>
      <c r="D48" s="122">
        <v>460</v>
      </c>
      <c r="E48" s="122">
        <v>480</v>
      </c>
      <c r="F48" s="123">
        <v>472</v>
      </c>
      <c r="G48" s="123">
        <v>488</v>
      </c>
      <c r="H48" s="123">
        <v>475</v>
      </c>
      <c r="I48" s="123">
        <v>483</v>
      </c>
      <c r="J48" s="123">
        <v>467</v>
      </c>
      <c r="K48" s="123">
        <v>474</v>
      </c>
      <c r="L48" s="123">
        <v>458</v>
      </c>
      <c r="M48" s="123">
        <v>478</v>
      </c>
      <c r="N48" s="123">
        <v>541</v>
      </c>
      <c r="O48" s="123">
        <v>536</v>
      </c>
      <c r="P48" s="123">
        <v>581</v>
      </c>
      <c r="Q48" s="123">
        <v>723</v>
      </c>
      <c r="R48" s="123">
        <v>653</v>
      </c>
      <c r="S48" s="125">
        <v>542</v>
      </c>
      <c r="T48" s="26">
        <v>480</v>
      </c>
      <c r="U48" s="79">
        <f>IF(T48&gt;0,(S48-T48)/T48,"")</f>
        <v>0.12916666666666668</v>
      </c>
      <c r="V48" s="4"/>
      <c r="W48" s="71"/>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35">
      <c r="A49" s="49" t="s">
        <v>43</v>
      </c>
      <c r="B49" s="122">
        <v>90</v>
      </c>
      <c r="C49" s="122">
        <v>302</v>
      </c>
      <c r="D49" s="122">
        <v>441</v>
      </c>
      <c r="E49" s="122">
        <v>368</v>
      </c>
      <c r="F49" s="123">
        <v>340</v>
      </c>
      <c r="G49" s="123">
        <v>316</v>
      </c>
      <c r="H49" s="123">
        <v>296</v>
      </c>
      <c r="I49" s="123">
        <v>307</v>
      </c>
      <c r="J49" s="123">
        <v>298</v>
      </c>
      <c r="K49" s="123">
        <v>283</v>
      </c>
      <c r="L49" s="123">
        <v>265</v>
      </c>
      <c r="M49" s="123">
        <v>295</v>
      </c>
      <c r="N49" s="123">
        <v>306</v>
      </c>
      <c r="O49" s="123">
        <v>327</v>
      </c>
      <c r="P49" s="123">
        <v>324</v>
      </c>
      <c r="Q49" s="123">
        <v>380</v>
      </c>
      <c r="R49" s="123">
        <v>359</v>
      </c>
      <c r="S49" s="125">
        <v>315</v>
      </c>
      <c r="T49" s="26">
        <v>368</v>
      </c>
      <c r="U49" s="79">
        <f t="shared" ref="U49:U57" si="0">IF(T49&gt;0,(S49-T49)/T49,"")</f>
        <v>-0.14402173913043478</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35">
      <c r="A50" s="49" t="s">
        <v>44</v>
      </c>
      <c r="B50" s="122">
        <v>100</v>
      </c>
      <c r="C50" s="122">
        <v>357</v>
      </c>
      <c r="D50" s="122">
        <v>480</v>
      </c>
      <c r="E50" s="122">
        <v>520</v>
      </c>
      <c r="F50" s="123">
        <v>522</v>
      </c>
      <c r="G50" s="124">
        <v>530</v>
      </c>
      <c r="H50" s="124">
        <v>515</v>
      </c>
      <c r="I50" s="124">
        <v>524</v>
      </c>
      <c r="J50" s="124">
        <v>515</v>
      </c>
      <c r="K50" s="124">
        <v>532</v>
      </c>
      <c r="L50" s="124">
        <v>500</v>
      </c>
      <c r="M50" s="124">
        <v>511</v>
      </c>
      <c r="N50" s="124">
        <v>610</v>
      </c>
      <c r="O50" s="124">
        <v>622</v>
      </c>
      <c r="P50" s="124">
        <v>660</v>
      </c>
      <c r="Q50" s="124">
        <v>796</v>
      </c>
      <c r="R50" s="124">
        <v>710</v>
      </c>
      <c r="S50" s="125">
        <v>604</v>
      </c>
      <c r="T50" s="26">
        <v>520</v>
      </c>
      <c r="U50" s="79">
        <f t="shared" si="0"/>
        <v>0.16153846153846155</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35">
      <c r="A51" s="49" t="s">
        <v>47</v>
      </c>
      <c r="B51" s="122">
        <v>100</v>
      </c>
      <c r="C51" s="122">
        <v>151</v>
      </c>
      <c r="D51" s="122">
        <v>162</v>
      </c>
      <c r="E51" s="122">
        <v>182</v>
      </c>
      <c r="F51" s="126">
        <v>175</v>
      </c>
      <c r="G51" s="126">
        <v>160</v>
      </c>
      <c r="H51" s="126">
        <v>148</v>
      </c>
      <c r="I51" s="126">
        <v>152</v>
      </c>
      <c r="J51" s="126">
        <v>139</v>
      </c>
      <c r="K51" s="126">
        <v>185</v>
      </c>
      <c r="L51" s="126">
        <v>166</v>
      </c>
      <c r="M51" s="126">
        <v>104</v>
      </c>
      <c r="N51" s="126">
        <v>178</v>
      </c>
      <c r="O51" s="126">
        <v>154</v>
      </c>
      <c r="P51" s="126">
        <v>154</v>
      </c>
      <c r="Q51" s="126">
        <v>237</v>
      </c>
      <c r="R51" s="126">
        <v>196</v>
      </c>
      <c r="S51" s="125">
        <v>165</v>
      </c>
      <c r="T51" s="16">
        <v>182</v>
      </c>
      <c r="U51" s="79">
        <f t="shared" si="0"/>
        <v>-9.3406593406593408E-2</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35">
      <c r="A52" s="49" t="s">
        <v>49</v>
      </c>
      <c r="B52" s="122">
        <v>90</v>
      </c>
      <c r="C52" s="122">
        <v>221</v>
      </c>
      <c r="D52" s="122">
        <v>262</v>
      </c>
      <c r="E52" s="122">
        <v>222</v>
      </c>
      <c r="F52" s="123">
        <v>203</v>
      </c>
      <c r="G52" s="127">
        <v>223</v>
      </c>
      <c r="H52" s="127">
        <v>215</v>
      </c>
      <c r="I52" s="127">
        <v>229</v>
      </c>
      <c r="J52" s="127">
        <v>228</v>
      </c>
      <c r="K52" s="127">
        <v>227</v>
      </c>
      <c r="L52" s="127">
        <v>226</v>
      </c>
      <c r="M52" s="127">
        <v>237</v>
      </c>
      <c r="N52" s="127">
        <v>225</v>
      </c>
      <c r="O52" s="127">
        <v>232</v>
      </c>
      <c r="P52" s="127">
        <v>240</v>
      </c>
      <c r="Q52" s="127">
        <v>259</v>
      </c>
      <c r="R52" s="127">
        <v>227</v>
      </c>
      <c r="S52" s="89">
        <v>233</v>
      </c>
      <c r="T52" s="26">
        <v>222</v>
      </c>
      <c r="U52" s="79">
        <f t="shared" si="0"/>
        <v>4.954954954954955E-2</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35">
      <c r="A53" s="49" t="s">
        <v>50</v>
      </c>
      <c r="B53" s="122">
        <v>100</v>
      </c>
      <c r="C53" s="122">
        <v>196</v>
      </c>
      <c r="D53" s="122">
        <v>259</v>
      </c>
      <c r="E53" s="122">
        <v>305</v>
      </c>
      <c r="F53" s="123">
        <v>305</v>
      </c>
      <c r="G53" s="127">
        <v>297</v>
      </c>
      <c r="H53" s="127">
        <v>324</v>
      </c>
      <c r="I53" s="127">
        <v>347</v>
      </c>
      <c r="J53" s="127">
        <v>296</v>
      </c>
      <c r="K53" s="127">
        <v>319</v>
      </c>
      <c r="L53" s="127">
        <v>328</v>
      </c>
      <c r="M53" s="127">
        <v>371</v>
      </c>
      <c r="N53" s="127">
        <v>318</v>
      </c>
      <c r="O53" s="127">
        <v>371</v>
      </c>
      <c r="P53" s="127">
        <v>365</v>
      </c>
      <c r="Q53" s="127">
        <v>439</v>
      </c>
      <c r="R53" s="127">
        <v>410</v>
      </c>
      <c r="S53" s="89">
        <v>357</v>
      </c>
      <c r="T53" s="26">
        <v>305</v>
      </c>
      <c r="U53" s="79">
        <f t="shared" si="0"/>
        <v>0.17049180327868851</v>
      </c>
    </row>
    <row r="54" spans="1:51" ht="14.65" customHeight="1" x14ac:dyDescent="0.35">
      <c r="A54" s="49" t="s">
        <v>159</v>
      </c>
      <c r="B54" s="122">
        <v>50</v>
      </c>
      <c r="C54" s="122">
        <v>65</v>
      </c>
      <c r="D54" s="122">
        <v>99</v>
      </c>
      <c r="E54" s="122">
        <v>80</v>
      </c>
      <c r="F54" s="123">
        <v>72</v>
      </c>
      <c r="G54" s="126">
        <v>69</v>
      </c>
      <c r="H54" s="126">
        <v>68</v>
      </c>
      <c r="I54" s="126">
        <v>69</v>
      </c>
      <c r="J54" s="126">
        <v>71</v>
      </c>
      <c r="K54" s="126">
        <v>83</v>
      </c>
      <c r="L54" s="126">
        <v>71</v>
      </c>
      <c r="M54" s="126">
        <v>91</v>
      </c>
      <c r="N54" s="126">
        <v>95</v>
      </c>
      <c r="O54" s="126">
        <v>85</v>
      </c>
      <c r="P54" s="126">
        <v>99</v>
      </c>
      <c r="Q54" s="126">
        <v>107</v>
      </c>
      <c r="R54" s="126">
        <v>129</v>
      </c>
      <c r="S54" s="89">
        <v>86</v>
      </c>
      <c r="T54" s="125">
        <v>80</v>
      </c>
      <c r="U54" s="79">
        <f t="shared" si="0"/>
        <v>7.4999999999999997E-2</v>
      </c>
    </row>
    <row r="55" spans="1:51" x14ac:dyDescent="0.35">
      <c r="A55" s="49" t="s">
        <v>160</v>
      </c>
      <c r="B55" s="122">
        <v>50</v>
      </c>
      <c r="C55" s="122">
        <v>72</v>
      </c>
      <c r="D55" s="122">
        <v>100</v>
      </c>
      <c r="E55" s="122">
        <v>87</v>
      </c>
      <c r="F55" s="123">
        <v>66</v>
      </c>
      <c r="G55" s="126">
        <v>76</v>
      </c>
      <c r="H55" s="126">
        <v>77</v>
      </c>
      <c r="I55" s="126">
        <v>67</v>
      </c>
      <c r="J55" s="126">
        <v>88</v>
      </c>
      <c r="K55" s="126">
        <v>86</v>
      </c>
      <c r="L55" s="126">
        <v>64</v>
      </c>
      <c r="M55" s="126">
        <v>97</v>
      </c>
      <c r="N55" s="126">
        <v>88</v>
      </c>
      <c r="O55" s="126">
        <v>104</v>
      </c>
      <c r="P55" s="126">
        <v>114</v>
      </c>
      <c r="Q55" s="126">
        <v>113</v>
      </c>
      <c r="R55" s="126">
        <v>130</v>
      </c>
      <c r="S55" s="89">
        <v>93</v>
      </c>
      <c r="T55" s="125">
        <v>87</v>
      </c>
      <c r="U55" s="79">
        <f t="shared" si="0"/>
        <v>6.8965517241379309E-2</v>
      </c>
    </row>
    <row r="56" spans="1:51" x14ac:dyDescent="0.35">
      <c r="A56" s="47" t="s">
        <v>161</v>
      </c>
      <c r="B56" s="191">
        <v>50</v>
      </c>
      <c r="C56" s="191">
        <v>67</v>
      </c>
      <c r="D56" s="191">
        <v>99</v>
      </c>
      <c r="E56" s="191">
        <v>81</v>
      </c>
      <c r="F56" s="192">
        <v>71</v>
      </c>
      <c r="G56" s="191">
        <v>71</v>
      </c>
      <c r="H56" s="191">
        <v>71</v>
      </c>
      <c r="I56" s="191">
        <v>68</v>
      </c>
      <c r="J56" s="191">
        <v>74</v>
      </c>
      <c r="K56" s="191">
        <v>84</v>
      </c>
      <c r="L56" s="191">
        <v>71</v>
      </c>
      <c r="M56" s="191">
        <v>101</v>
      </c>
      <c r="N56" s="191">
        <v>96</v>
      </c>
      <c r="O56" s="191">
        <v>87</v>
      </c>
      <c r="P56" s="191">
        <v>101</v>
      </c>
      <c r="Q56" s="191">
        <v>112</v>
      </c>
      <c r="R56" s="191">
        <v>131</v>
      </c>
      <c r="S56" s="90">
        <v>89</v>
      </c>
      <c r="T56" s="193">
        <v>81</v>
      </c>
      <c r="U56" s="194">
        <f t="shared" si="0"/>
        <v>9.8765432098765427E-2</v>
      </c>
    </row>
    <row r="57" spans="1:51" x14ac:dyDescent="0.35">
      <c r="A57" s="49" t="s">
        <v>53</v>
      </c>
      <c r="B57" s="122">
        <v>30</v>
      </c>
      <c r="C57" s="122">
        <v>77</v>
      </c>
      <c r="D57" s="122">
        <v>88</v>
      </c>
      <c r="E57" s="122">
        <v>112</v>
      </c>
      <c r="F57" s="123">
        <v>113</v>
      </c>
      <c r="G57" s="127">
        <v>106</v>
      </c>
      <c r="H57" s="127">
        <v>98</v>
      </c>
      <c r="I57" s="127">
        <v>102</v>
      </c>
      <c r="J57" s="127">
        <v>100</v>
      </c>
      <c r="K57" s="127">
        <v>103</v>
      </c>
      <c r="L57" s="127">
        <v>96</v>
      </c>
      <c r="M57" s="127">
        <v>147</v>
      </c>
      <c r="N57" s="127">
        <v>210</v>
      </c>
      <c r="O57" s="127">
        <v>132</v>
      </c>
      <c r="P57" s="127">
        <v>83</v>
      </c>
      <c r="Q57" s="127">
        <v>88</v>
      </c>
      <c r="R57" s="127">
        <v>81</v>
      </c>
      <c r="S57" s="50">
        <v>113</v>
      </c>
      <c r="T57" s="125">
        <v>112</v>
      </c>
      <c r="U57" s="79">
        <f t="shared" si="0"/>
        <v>8.9285714285714281E-3</v>
      </c>
    </row>
    <row r="58" spans="1:51" x14ac:dyDescent="0.35">
      <c r="A58" s="27" t="s">
        <v>162</v>
      </c>
      <c r="B58" s="2"/>
      <c r="C58" s="2"/>
      <c r="D58" s="2"/>
      <c r="E58" s="2"/>
      <c r="F58" s="2"/>
      <c r="G58" s="2"/>
      <c r="H58" s="2"/>
      <c r="I58" s="2"/>
      <c r="J58" s="2"/>
      <c r="K58" s="2"/>
      <c r="L58" s="2"/>
    </row>
    <row r="59" spans="1:51" x14ac:dyDescent="0.35">
      <c r="A59" s="27"/>
      <c r="B59" s="2"/>
      <c r="C59" s="2"/>
      <c r="D59" s="2"/>
      <c r="E59" s="2"/>
      <c r="F59" s="2"/>
      <c r="G59" s="2"/>
      <c r="H59" s="2"/>
      <c r="I59" s="2"/>
      <c r="J59" s="2"/>
      <c r="K59" s="2"/>
      <c r="L59" s="2"/>
    </row>
    <row r="60" spans="1:51" ht="43.5" x14ac:dyDescent="0.35">
      <c r="A60" s="120" t="s">
        <v>163</v>
      </c>
      <c r="B60" s="121" t="s">
        <v>158</v>
      </c>
      <c r="C60" s="111" t="s">
        <v>36</v>
      </c>
      <c r="D60" s="111" t="s">
        <v>37</v>
      </c>
      <c r="E60" s="65">
        <v>45444</v>
      </c>
      <c r="F60" s="65">
        <v>45474</v>
      </c>
      <c r="G60" s="65">
        <v>45505</v>
      </c>
      <c r="H60" s="65">
        <v>45536</v>
      </c>
      <c r="I60" s="65">
        <v>45566</v>
      </c>
      <c r="J60" s="65">
        <v>45597</v>
      </c>
      <c r="K60" s="65">
        <v>45627</v>
      </c>
      <c r="L60" s="65">
        <v>45658</v>
      </c>
      <c r="M60" s="65">
        <v>45689</v>
      </c>
      <c r="N60" s="65">
        <v>45717</v>
      </c>
      <c r="O60" s="65">
        <v>45748</v>
      </c>
      <c r="P60" s="65">
        <v>45778</v>
      </c>
      <c r="Q60" s="65">
        <v>45809</v>
      </c>
      <c r="R60" s="112" t="s">
        <v>38</v>
      </c>
      <c r="S60" s="112" t="s">
        <v>39</v>
      </c>
      <c r="T60" s="113" t="s">
        <v>139</v>
      </c>
    </row>
    <row r="61" spans="1:51" x14ac:dyDescent="0.35">
      <c r="A61" s="49" t="s">
        <v>42</v>
      </c>
      <c r="B61" s="122">
        <v>100</v>
      </c>
      <c r="C61" s="122">
        <v>439</v>
      </c>
      <c r="D61" s="122">
        <v>411</v>
      </c>
      <c r="E61" s="123">
        <v>398</v>
      </c>
      <c r="F61" s="123">
        <v>407</v>
      </c>
      <c r="G61" s="123">
        <v>385</v>
      </c>
      <c r="H61" s="123">
        <v>404</v>
      </c>
      <c r="I61" s="123">
        <v>394</v>
      </c>
      <c r="J61" s="123">
        <v>397</v>
      </c>
      <c r="K61" s="123">
        <v>400</v>
      </c>
      <c r="L61" s="123">
        <v>413</v>
      </c>
      <c r="M61" s="123">
        <v>464</v>
      </c>
      <c r="N61" s="123">
        <v>456</v>
      </c>
      <c r="O61" s="123">
        <v>506</v>
      </c>
      <c r="P61" s="123">
        <v>822</v>
      </c>
      <c r="Q61" s="123">
        <v>768</v>
      </c>
      <c r="R61" s="125">
        <v>480</v>
      </c>
      <c r="S61" s="16">
        <v>411</v>
      </c>
      <c r="T61" s="79">
        <f>IF(S61&gt;0,(R61-S61)/S61,"")</f>
        <v>0.16788321167883211</v>
      </c>
    </row>
    <row r="62" spans="1:51" x14ac:dyDescent="0.35">
      <c r="A62" s="49" t="s">
        <v>43</v>
      </c>
      <c r="B62" s="122">
        <v>90</v>
      </c>
      <c r="C62" s="122">
        <v>424</v>
      </c>
      <c r="D62" s="122">
        <v>281</v>
      </c>
      <c r="E62" s="123">
        <v>245</v>
      </c>
      <c r="F62" s="123">
        <v>231</v>
      </c>
      <c r="G62" s="123">
        <v>196</v>
      </c>
      <c r="H62" s="123">
        <v>202</v>
      </c>
      <c r="I62" s="123">
        <v>204</v>
      </c>
      <c r="J62" s="123">
        <v>178</v>
      </c>
      <c r="K62" s="123">
        <v>171</v>
      </c>
      <c r="L62" s="123">
        <v>203</v>
      </c>
      <c r="M62" s="123">
        <v>191</v>
      </c>
      <c r="N62" s="123">
        <v>220</v>
      </c>
      <c r="O62" s="123">
        <v>237</v>
      </c>
      <c r="P62" s="123">
        <v>257</v>
      </c>
      <c r="Q62" s="123">
        <v>260</v>
      </c>
      <c r="R62" s="125">
        <v>214</v>
      </c>
      <c r="S62" s="16">
        <v>281</v>
      </c>
      <c r="T62" s="79">
        <f t="shared" ref="T62:T70" si="1">IF(S62&gt;0,(R62-S62)/S62,"")</f>
        <v>-0.23843416370106763</v>
      </c>
    </row>
    <row r="63" spans="1:51" x14ac:dyDescent="0.35">
      <c r="A63" s="49" t="s">
        <v>44</v>
      </c>
      <c r="B63" s="122">
        <v>100</v>
      </c>
      <c r="C63" s="122">
        <v>472</v>
      </c>
      <c r="D63" s="122">
        <v>469</v>
      </c>
      <c r="E63" s="123">
        <v>456</v>
      </c>
      <c r="F63" s="124">
        <v>452</v>
      </c>
      <c r="G63" s="124">
        <v>429</v>
      </c>
      <c r="H63" s="124">
        <v>431</v>
      </c>
      <c r="I63" s="124">
        <v>438</v>
      </c>
      <c r="J63" s="124">
        <v>457</v>
      </c>
      <c r="K63" s="124">
        <v>448</v>
      </c>
      <c r="L63" s="124">
        <v>422</v>
      </c>
      <c r="M63" s="124">
        <v>547</v>
      </c>
      <c r="N63" s="124">
        <v>562</v>
      </c>
      <c r="O63" s="124">
        <v>595</v>
      </c>
      <c r="P63" s="124">
        <v>867</v>
      </c>
      <c r="Q63" s="124">
        <v>804</v>
      </c>
      <c r="R63" s="125">
        <v>561</v>
      </c>
      <c r="S63" s="16">
        <v>469</v>
      </c>
      <c r="T63" s="79">
        <f t="shared" si="1"/>
        <v>0.19616204690831557</v>
      </c>
    </row>
    <row r="64" spans="1:51" x14ac:dyDescent="0.35">
      <c r="A64" s="49" t="s">
        <v>47</v>
      </c>
      <c r="B64" s="122">
        <v>100</v>
      </c>
      <c r="C64" s="122">
        <v>97</v>
      </c>
      <c r="D64" s="122">
        <v>96</v>
      </c>
      <c r="E64" s="126">
        <v>91</v>
      </c>
      <c r="F64" s="126">
        <v>72</v>
      </c>
      <c r="G64" s="126">
        <v>94</v>
      </c>
      <c r="H64" s="126">
        <v>76</v>
      </c>
      <c r="I64" s="126">
        <v>92</v>
      </c>
      <c r="J64" s="126">
        <v>100</v>
      </c>
      <c r="K64" s="126">
        <v>89</v>
      </c>
      <c r="L64" s="126">
        <v>85</v>
      </c>
      <c r="M64" s="126">
        <v>92</v>
      </c>
      <c r="N64" s="126">
        <v>88</v>
      </c>
      <c r="O64" s="126">
        <v>63</v>
      </c>
      <c r="P64" s="126">
        <v>99</v>
      </c>
      <c r="Q64" s="126">
        <v>88</v>
      </c>
      <c r="R64" s="125">
        <v>85</v>
      </c>
      <c r="S64" s="16">
        <v>96</v>
      </c>
      <c r="T64" s="79">
        <f t="shared" si="1"/>
        <v>-0.11458333333333333</v>
      </c>
    </row>
    <row r="65" spans="1:20" x14ac:dyDescent="0.35">
      <c r="A65" s="49" t="s">
        <v>49</v>
      </c>
      <c r="B65" s="122">
        <v>90</v>
      </c>
      <c r="C65" s="122">
        <v>267</v>
      </c>
      <c r="D65" s="122">
        <v>198</v>
      </c>
      <c r="E65" s="123">
        <v>189</v>
      </c>
      <c r="F65" s="127">
        <v>191</v>
      </c>
      <c r="G65" s="127">
        <v>180</v>
      </c>
      <c r="H65" s="127">
        <v>195</v>
      </c>
      <c r="I65" s="127">
        <v>192</v>
      </c>
      <c r="J65" s="127">
        <v>198</v>
      </c>
      <c r="K65" s="127">
        <v>207</v>
      </c>
      <c r="L65" s="127">
        <v>211</v>
      </c>
      <c r="M65" s="127">
        <v>223</v>
      </c>
      <c r="N65" s="127">
        <v>203</v>
      </c>
      <c r="O65" s="127">
        <v>210</v>
      </c>
      <c r="P65" s="127">
        <v>238</v>
      </c>
      <c r="Q65" s="127">
        <v>205</v>
      </c>
      <c r="R65" s="89">
        <v>205</v>
      </c>
      <c r="S65" s="16">
        <v>198</v>
      </c>
      <c r="T65" s="79">
        <f t="shared" si="1"/>
        <v>3.5353535353535352E-2</v>
      </c>
    </row>
    <row r="66" spans="1:20" x14ac:dyDescent="0.35">
      <c r="A66" s="49" t="s">
        <v>50</v>
      </c>
      <c r="B66" s="122">
        <v>100</v>
      </c>
      <c r="C66" s="122">
        <v>251</v>
      </c>
      <c r="D66" s="122">
        <v>293</v>
      </c>
      <c r="E66" s="123">
        <v>258</v>
      </c>
      <c r="F66" s="127">
        <v>271</v>
      </c>
      <c r="G66" s="127">
        <v>281</v>
      </c>
      <c r="H66" s="127">
        <v>321</v>
      </c>
      <c r="I66" s="127">
        <v>250</v>
      </c>
      <c r="J66" s="127">
        <v>270</v>
      </c>
      <c r="K66" s="127">
        <v>286</v>
      </c>
      <c r="L66" s="127">
        <v>315</v>
      </c>
      <c r="M66" s="127">
        <v>356</v>
      </c>
      <c r="N66" s="127">
        <v>339</v>
      </c>
      <c r="O66" s="127">
        <v>344</v>
      </c>
      <c r="P66" s="127">
        <v>387</v>
      </c>
      <c r="Q66" s="127">
        <v>354</v>
      </c>
      <c r="R66" s="89">
        <v>317</v>
      </c>
      <c r="S66" s="16">
        <v>293</v>
      </c>
      <c r="T66" s="79">
        <f t="shared" si="1"/>
        <v>8.191126279863481E-2</v>
      </c>
    </row>
    <row r="67" spans="1:20" x14ac:dyDescent="0.35">
      <c r="A67" s="49" t="s">
        <v>159</v>
      </c>
      <c r="B67" s="122">
        <v>50</v>
      </c>
      <c r="C67" s="122">
        <v>73</v>
      </c>
      <c r="D67" s="122">
        <v>55</v>
      </c>
      <c r="E67" s="123">
        <v>49</v>
      </c>
      <c r="F67" s="126">
        <v>51</v>
      </c>
      <c r="G67" s="126">
        <v>54</v>
      </c>
      <c r="H67" s="126">
        <v>60</v>
      </c>
      <c r="I67" s="126">
        <v>53</v>
      </c>
      <c r="J67" s="126">
        <v>63</v>
      </c>
      <c r="K67" s="126">
        <v>61</v>
      </c>
      <c r="L67" s="126">
        <v>67</v>
      </c>
      <c r="M67" s="126">
        <v>75</v>
      </c>
      <c r="N67" s="126">
        <v>60</v>
      </c>
      <c r="O67" s="126">
        <v>73</v>
      </c>
      <c r="P67" s="126">
        <v>84</v>
      </c>
      <c r="Q67" s="126">
        <v>92</v>
      </c>
      <c r="R67" s="89">
        <v>64</v>
      </c>
      <c r="S67" s="89">
        <v>55</v>
      </c>
      <c r="T67" s="79">
        <f t="shared" si="1"/>
        <v>0.16363636363636364</v>
      </c>
    </row>
    <row r="68" spans="1:20" x14ac:dyDescent="0.35">
      <c r="A68" s="49" t="s">
        <v>160</v>
      </c>
      <c r="B68" s="122">
        <v>50</v>
      </c>
      <c r="C68" s="122">
        <v>70</v>
      </c>
      <c r="D68" s="122">
        <v>56</v>
      </c>
      <c r="E68" s="123">
        <v>40</v>
      </c>
      <c r="F68" s="126">
        <v>51</v>
      </c>
      <c r="G68" s="126">
        <v>34</v>
      </c>
      <c r="H68" s="126">
        <v>64</v>
      </c>
      <c r="I68" s="126">
        <v>52</v>
      </c>
      <c r="J68" s="126">
        <v>73</v>
      </c>
      <c r="K68" s="126">
        <v>50</v>
      </c>
      <c r="L68" s="126">
        <v>75</v>
      </c>
      <c r="M68" s="126">
        <v>74</v>
      </c>
      <c r="N68" s="126">
        <v>64</v>
      </c>
      <c r="O68" s="126">
        <v>96</v>
      </c>
      <c r="P68" s="126">
        <v>103</v>
      </c>
      <c r="Q68" s="126">
        <v>105</v>
      </c>
      <c r="R68" s="89">
        <v>69</v>
      </c>
      <c r="S68" s="89">
        <v>56</v>
      </c>
      <c r="T68" s="79">
        <f t="shared" si="1"/>
        <v>0.23214285714285715</v>
      </c>
    </row>
    <row r="69" spans="1:20" hidden="1" x14ac:dyDescent="0.35">
      <c r="A69" s="211" t="s">
        <v>161</v>
      </c>
      <c r="B69" s="209">
        <v>50</v>
      </c>
      <c r="C69" s="209"/>
      <c r="D69" s="209"/>
      <c r="E69" s="212"/>
      <c r="F69" s="209"/>
      <c r="G69" s="209"/>
      <c r="H69" s="209"/>
      <c r="I69" s="209"/>
      <c r="J69" s="209"/>
      <c r="K69" s="209"/>
      <c r="L69" s="209"/>
      <c r="M69" s="209"/>
      <c r="N69" s="209"/>
      <c r="O69" s="209"/>
      <c r="P69" s="209"/>
      <c r="Q69" s="209"/>
      <c r="R69" s="210"/>
      <c r="S69" s="90"/>
      <c r="T69" s="194" t="str">
        <f t="shared" si="1"/>
        <v/>
      </c>
    </row>
    <row r="70" spans="1:20" x14ac:dyDescent="0.35">
      <c r="A70" s="49" t="s">
        <v>53</v>
      </c>
      <c r="B70" s="122">
        <v>30</v>
      </c>
      <c r="C70" s="122">
        <v>51</v>
      </c>
      <c r="D70" s="122">
        <v>73</v>
      </c>
      <c r="E70" s="123">
        <v>48</v>
      </c>
      <c r="F70" s="127">
        <v>62</v>
      </c>
      <c r="G70" s="127">
        <v>74</v>
      </c>
      <c r="H70" s="127">
        <v>60</v>
      </c>
      <c r="I70" s="127">
        <v>80</v>
      </c>
      <c r="J70" s="127">
        <v>71</v>
      </c>
      <c r="K70" s="127">
        <v>80</v>
      </c>
      <c r="L70" s="127">
        <v>96</v>
      </c>
      <c r="M70" s="127">
        <v>127</v>
      </c>
      <c r="N70" s="127">
        <v>77</v>
      </c>
      <c r="O70" s="127">
        <v>63</v>
      </c>
      <c r="P70" s="127">
        <v>75</v>
      </c>
      <c r="Q70" s="127">
        <v>21</v>
      </c>
      <c r="R70" s="50">
        <v>78</v>
      </c>
      <c r="S70" s="89">
        <v>73</v>
      </c>
      <c r="T70" s="79">
        <f t="shared" si="1"/>
        <v>6.8493150684931503E-2</v>
      </c>
    </row>
    <row r="71" spans="1:20" x14ac:dyDescent="0.35">
      <c r="A71" s="27" t="s">
        <v>162</v>
      </c>
      <c r="B71" s="2"/>
      <c r="C71" s="2"/>
      <c r="D71" s="2"/>
      <c r="E71" s="2"/>
      <c r="F71" s="2"/>
      <c r="G71" s="2"/>
      <c r="H71" s="2"/>
      <c r="I71" s="2"/>
      <c r="J71" s="2"/>
      <c r="K71" s="2"/>
      <c r="L71" s="2"/>
    </row>
    <row r="73" spans="1:20" ht="78" x14ac:dyDescent="0.35">
      <c r="A73" s="201" t="s">
        <v>164</v>
      </c>
      <c r="B73" s="202" t="s">
        <v>165</v>
      </c>
      <c r="C73" s="202" t="s">
        <v>166</v>
      </c>
      <c r="D73" s="202" t="s">
        <v>167</v>
      </c>
      <c r="E73" s="202" t="s">
        <v>168</v>
      </c>
      <c r="F73" s="202" t="s">
        <v>169</v>
      </c>
      <c r="G73" s="202" t="s">
        <v>170</v>
      </c>
    </row>
    <row r="74" spans="1:20" ht="25.5" customHeight="1" x14ac:dyDescent="0.35">
      <c r="A74" s="257" t="s">
        <v>122</v>
      </c>
      <c r="B74" s="203" t="s">
        <v>171</v>
      </c>
      <c r="C74" s="204">
        <v>12458</v>
      </c>
      <c r="D74" s="204">
        <v>16895</v>
      </c>
      <c r="E74" s="204">
        <f>D74-C74</f>
        <v>4437</v>
      </c>
      <c r="F74" s="205">
        <f>(D74-C74)/C74</f>
        <v>0.35615668646652754</v>
      </c>
      <c r="G74" s="204">
        <v>16466</v>
      </c>
    </row>
    <row r="75" spans="1:20" ht="26" x14ac:dyDescent="0.35">
      <c r="A75" s="258"/>
      <c r="B75" s="203" t="s">
        <v>172</v>
      </c>
      <c r="C75" s="204">
        <v>37</v>
      </c>
      <c r="D75" s="204">
        <v>8</v>
      </c>
      <c r="E75" s="204">
        <f t="shared" ref="E75:E85" si="2">D75-C75</f>
        <v>-29</v>
      </c>
      <c r="F75" s="205">
        <f t="shared" ref="F75:F85" si="3">(D75-C75)/C75</f>
        <v>-0.78378378378378377</v>
      </c>
      <c r="G75" s="204">
        <v>10</v>
      </c>
    </row>
    <row r="76" spans="1:20" ht="26" x14ac:dyDescent="0.35">
      <c r="A76" s="258"/>
      <c r="B76" s="203" t="s">
        <v>173</v>
      </c>
      <c r="C76" s="204">
        <v>105</v>
      </c>
      <c r="D76" s="204">
        <v>96</v>
      </c>
      <c r="E76" s="204">
        <f t="shared" si="2"/>
        <v>-9</v>
      </c>
      <c r="F76" s="205">
        <f t="shared" si="3"/>
        <v>-8.5714285714285715E-2</v>
      </c>
      <c r="G76" s="204">
        <v>108</v>
      </c>
    </row>
    <row r="77" spans="1:20" ht="26" x14ac:dyDescent="0.35">
      <c r="A77" s="259"/>
      <c r="B77" s="203" t="s">
        <v>174</v>
      </c>
      <c r="C77" s="204">
        <v>90</v>
      </c>
      <c r="D77" s="204">
        <v>84</v>
      </c>
      <c r="E77" s="204">
        <f t="shared" si="2"/>
        <v>-6</v>
      </c>
      <c r="F77" s="205">
        <f t="shared" si="3"/>
        <v>-6.6666666666666666E-2</v>
      </c>
      <c r="G77" s="204">
        <v>94</v>
      </c>
    </row>
    <row r="78" spans="1:20" ht="24.75" customHeight="1" x14ac:dyDescent="0.35">
      <c r="A78" s="260" t="s">
        <v>175</v>
      </c>
      <c r="B78" s="206" t="s">
        <v>171</v>
      </c>
      <c r="C78" s="207">
        <v>2053</v>
      </c>
      <c r="D78" s="207">
        <v>2622</v>
      </c>
      <c r="E78" s="207">
        <f t="shared" si="2"/>
        <v>569</v>
      </c>
      <c r="F78" s="208">
        <f t="shared" si="3"/>
        <v>0.27715538236726739</v>
      </c>
      <c r="G78" s="207">
        <v>2351</v>
      </c>
    </row>
    <row r="79" spans="1:20" ht="26" x14ac:dyDescent="0.35">
      <c r="A79" s="261"/>
      <c r="B79" s="206" t="s">
        <v>172</v>
      </c>
      <c r="C79" s="207">
        <v>43</v>
      </c>
      <c r="D79" s="207">
        <v>9</v>
      </c>
      <c r="E79" s="207">
        <f t="shared" si="2"/>
        <v>-34</v>
      </c>
      <c r="F79" s="208">
        <f t="shared" si="3"/>
        <v>-0.79069767441860461</v>
      </c>
      <c r="G79" s="207">
        <v>12</v>
      </c>
    </row>
    <row r="80" spans="1:20" ht="26" x14ac:dyDescent="0.35">
      <c r="A80" s="261"/>
      <c r="B80" s="206" t="s">
        <v>173</v>
      </c>
      <c r="C80" s="207">
        <v>135</v>
      </c>
      <c r="D80" s="207">
        <v>121</v>
      </c>
      <c r="E80" s="207">
        <f t="shared" si="2"/>
        <v>-14</v>
      </c>
      <c r="F80" s="208">
        <f t="shared" si="3"/>
        <v>-0.1037037037037037</v>
      </c>
      <c r="G80" s="207">
        <v>123</v>
      </c>
    </row>
    <row r="81" spans="1:17" ht="26" x14ac:dyDescent="0.35">
      <c r="A81" s="262"/>
      <c r="B81" s="206" t="s">
        <v>174</v>
      </c>
      <c r="C81" s="207">
        <v>133</v>
      </c>
      <c r="D81" s="207">
        <v>106</v>
      </c>
      <c r="E81" s="207">
        <f t="shared" si="2"/>
        <v>-27</v>
      </c>
      <c r="F81" s="208">
        <f t="shared" si="3"/>
        <v>-0.20300751879699247</v>
      </c>
      <c r="G81" s="207">
        <v>109</v>
      </c>
    </row>
    <row r="82" spans="1:17" ht="23.25" customHeight="1" x14ac:dyDescent="0.35">
      <c r="A82" s="263" t="s">
        <v>176</v>
      </c>
      <c r="B82" s="203" t="s">
        <v>171</v>
      </c>
      <c r="C82" s="204">
        <v>1008</v>
      </c>
      <c r="D82" s="204">
        <v>1251</v>
      </c>
      <c r="E82" s="204">
        <f t="shared" si="2"/>
        <v>243</v>
      </c>
      <c r="F82" s="205">
        <f t="shared" si="3"/>
        <v>0.24107142857142858</v>
      </c>
      <c r="G82" s="204">
        <v>1032</v>
      </c>
    </row>
    <row r="83" spans="1:17" ht="26" x14ac:dyDescent="0.35">
      <c r="A83" s="263"/>
      <c r="B83" s="203" t="s">
        <v>172</v>
      </c>
      <c r="C83" s="204">
        <v>47</v>
      </c>
      <c r="D83" s="204">
        <v>9</v>
      </c>
      <c r="E83" s="204">
        <f t="shared" si="2"/>
        <v>-38</v>
      </c>
      <c r="F83" s="205">
        <f t="shared" si="3"/>
        <v>-0.80851063829787229</v>
      </c>
      <c r="G83" s="204">
        <v>13</v>
      </c>
    </row>
    <row r="84" spans="1:17" ht="26" x14ac:dyDescent="0.35">
      <c r="A84" s="263"/>
      <c r="B84" s="203" t="s">
        <v>173</v>
      </c>
      <c r="C84" s="204">
        <v>156</v>
      </c>
      <c r="D84" s="204">
        <v>134</v>
      </c>
      <c r="E84" s="204">
        <f t="shared" si="2"/>
        <v>-22</v>
      </c>
      <c r="F84" s="205">
        <f t="shared" si="3"/>
        <v>-0.14102564102564102</v>
      </c>
      <c r="G84" s="204">
        <v>138</v>
      </c>
    </row>
    <row r="85" spans="1:17" ht="26" x14ac:dyDescent="0.35">
      <c r="A85" s="263"/>
      <c r="B85" s="203" t="s">
        <v>174</v>
      </c>
      <c r="C85" s="204">
        <v>161</v>
      </c>
      <c r="D85" s="204">
        <v>126</v>
      </c>
      <c r="E85" s="204">
        <f t="shared" si="2"/>
        <v>-35</v>
      </c>
      <c r="F85" s="205">
        <f t="shared" si="3"/>
        <v>-0.21739130434782608</v>
      </c>
      <c r="G85" s="204">
        <v>128</v>
      </c>
    </row>
    <row r="89" spans="1:17" ht="29" x14ac:dyDescent="0.35">
      <c r="A89" s="195"/>
      <c r="B89" s="197" t="s">
        <v>177</v>
      </c>
      <c r="C89" s="197" t="s">
        <v>178</v>
      </c>
      <c r="D89" s="197" t="s">
        <v>179</v>
      </c>
      <c r="E89" s="197" t="s">
        <v>180</v>
      </c>
      <c r="F89" s="197" t="s">
        <v>181</v>
      </c>
      <c r="G89" s="197" t="s">
        <v>182</v>
      </c>
      <c r="H89" s="197" t="s">
        <v>183</v>
      </c>
      <c r="I89" s="197" t="s">
        <v>184</v>
      </c>
      <c r="J89" s="197" t="s">
        <v>185</v>
      </c>
      <c r="K89" s="197" t="s">
        <v>186</v>
      </c>
      <c r="L89" s="197" t="s">
        <v>187</v>
      </c>
      <c r="M89" s="197" t="s">
        <v>188</v>
      </c>
      <c r="N89" s="197" t="s">
        <v>189</v>
      </c>
      <c r="O89" s="197" t="s">
        <v>190</v>
      </c>
      <c r="P89" s="197" t="s">
        <v>191</v>
      </c>
      <c r="Q89" s="197" t="s">
        <v>192</v>
      </c>
    </row>
    <row r="90" spans="1:17" x14ac:dyDescent="0.35">
      <c r="A90" s="200" t="s">
        <v>193</v>
      </c>
      <c r="B90" s="196">
        <v>111</v>
      </c>
      <c r="C90" s="196">
        <v>112</v>
      </c>
      <c r="D90" s="196">
        <v>109</v>
      </c>
      <c r="E90" s="196">
        <v>106</v>
      </c>
      <c r="F90" s="196">
        <v>106</v>
      </c>
      <c r="G90" s="196">
        <v>103</v>
      </c>
      <c r="H90" s="196">
        <v>101</v>
      </c>
      <c r="I90" s="196">
        <v>100</v>
      </c>
      <c r="J90" s="196">
        <v>97</v>
      </c>
      <c r="K90" s="196">
        <v>96</v>
      </c>
      <c r="L90" s="198">
        <v>100</v>
      </c>
      <c r="M90" s="196">
        <v>102</v>
      </c>
      <c r="N90" s="196">
        <v>104</v>
      </c>
      <c r="O90" s="196">
        <v>106</v>
      </c>
      <c r="P90" s="196">
        <v>107</v>
      </c>
      <c r="Q90" s="196">
        <v>108</v>
      </c>
    </row>
    <row r="91" spans="1:17" x14ac:dyDescent="0.35">
      <c r="A91" s="200" t="s">
        <v>194</v>
      </c>
      <c r="B91" s="52">
        <v>104</v>
      </c>
      <c r="C91" s="52">
        <v>105</v>
      </c>
      <c r="D91" s="52">
        <v>99</v>
      </c>
      <c r="E91" s="52">
        <v>94</v>
      </c>
      <c r="F91" s="52">
        <v>94</v>
      </c>
      <c r="G91" s="52">
        <v>91</v>
      </c>
      <c r="H91" s="52">
        <v>89</v>
      </c>
      <c r="I91" s="52">
        <v>87</v>
      </c>
      <c r="J91" s="52">
        <v>85</v>
      </c>
      <c r="K91" s="52">
        <v>84</v>
      </c>
      <c r="L91" s="199">
        <v>87</v>
      </c>
      <c r="M91" s="52">
        <v>89</v>
      </c>
      <c r="N91" s="52">
        <v>92</v>
      </c>
      <c r="O91" s="52">
        <v>92</v>
      </c>
      <c r="P91" s="52">
        <v>92</v>
      </c>
      <c r="Q91" s="52">
        <v>94</v>
      </c>
    </row>
    <row r="93" spans="1:17" ht="29" x14ac:dyDescent="0.35">
      <c r="A93" s="195"/>
      <c r="B93" s="197" t="s">
        <v>177</v>
      </c>
      <c r="C93" s="197" t="s">
        <v>178</v>
      </c>
      <c r="D93" s="197" t="s">
        <v>179</v>
      </c>
      <c r="E93" s="197" t="s">
        <v>180</v>
      </c>
      <c r="F93" s="197" t="s">
        <v>181</v>
      </c>
      <c r="G93" s="197" t="s">
        <v>182</v>
      </c>
      <c r="H93" s="197" t="s">
        <v>183</v>
      </c>
      <c r="I93" s="197" t="s">
        <v>184</v>
      </c>
      <c r="J93" s="197" t="s">
        <v>185</v>
      </c>
      <c r="K93" s="197" t="s">
        <v>186</v>
      </c>
      <c r="L93" s="197" t="s">
        <v>187</v>
      </c>
      <c r="M93" s="197" t="s">
        <v>188</v>
      </c>
      <c r="N93" s="197" t="s">
        <v>189</v>
      </c>
      <c r="O93" s="197" t="s">
        <v>190</v>
      </c>
      <c r="P93" s="197" t="s">
        <v>191</v>
      </c>
      <c r="Q93" s="197" t="s">
        <v>192</v>
      </c>
    </row>
    <row r="94" spans="1:17" x14ac:dyDescent="0.35">
      <c r="A94" s="200" t="s">
        <v>195</v>
      </c>
      <c r="B94" s="196">
        <v>139</v>
      </c>
      <c r="C94" s="196">
        <v>139</v>
      </c>
      <c r="D94" s="196">
        <v>137</v>
      </c>
      <c r="E94" s="196">
        <v>136</v>
      </c>
      <c r="F94" s="196">
        <v>132</v>
      </c>
      <c r="G94" s="196">
        <v>128</v>
      </c>
      <c r="H94" s="196">
        <v>124</v>
      </c>
      <c r="I94" s="196">
        <v>123</v>
      </c>
      <c r="J94" s="196">
        <v>122</v>
      </c>
      <c r="K94" s="196">
        <v>121</v>
      </c>
      <c r="L94" s="198">
        <v>124</v>
      </c>
      <c r="M94" s="196">
        <v>127</v>
      </c>
      <c r="N94" s="196">
        <v>130</v>
      </c>
      <c r="O94" s="196">
        <v>128</v>
      </c>
      <c r="P94" s="196">
        <v>124</v>
      </c>
      <c r="Q94" s="196">
        <v>123</v>
      </c>
    </row>
    <row r="95" spans="1:17" x14ac:dyDescent="0.35">
      <c r="A95" s="200" t="s">
        <v>196</v>
      </c>
      <c r="B95" s="52">
        <v>130</v>
      </c>
      <c r="C95" s="52">
        <v>130</v>
      </c>
      <c r="D95" s="52">
        <v>127</v>
      </c>
      <c r="E95" s="52">
        <v>126</v>
      </c>
      <c r="F95" s="52">
        <v>121</v>
      </c>
      <c r="G95" s="52">
        <v>115</v>
      </c>
      <c r="H95" s="52">
        <v>112</v>
      </c>
      <c r="I95" s="52">
        <v>109</v>
      </c>
      <c r="J95" s="52">
        <v>108</v>
      </c>
      <c r="K95" s="52">
        <v>106</v>
      </c>
      <c r="L95" s="199">
        <v>112</v>
      </c>
      <c r="M95" s="52">
        <v>115</v>
      </c>
      <c r="N95" s="52">
        <v>116</v>
      </c>
      <c r="O95" s="52">
        <v>113</v>
      </c>
      <c r="P95" s="52">
        <v>110</v>
      </c>
      <c r="Q95" s="52">
        <v>109</v>
      </c>
    </row>
    <row r="97" spans="1:17" ht="29" x14ac:dyDescent="0.35">
      <c r="A97" s="195"/>
      <c r="B97" s="197" t="s">
        <v>177</v>
      </c>
      <c r="C97" s="197" t="s">
        <v>178</v>
      </c>
      <c r="D97" s="197" t="s">
        <v>179</v>
      </c>
      <c r="E97" s="197" t="s">
        <v>180</v>
      </c>
      <c r="F97" s="197" t="s">
        <v>181</v>
      </c>
      <c r="G97" s="197" t="s">
        <v>182</v>
      </c>
      <c r="H97" s="197" t="s">
        <v>183</v>
      </c>
      <c r="I97" s="197" t="s">
        <v>184</v>
      </c>
      <c r="J97" s="197" t="s">
        <v>185</v>
      </c>
      <c r="K97" s="197" t="s">
        <v>186</v>
      </c>
      <c r="L97" s="197" t="s">
        <v>187</v>
      </c>
      <c r="M97" s="197" t="s">
        <v>188</v>
      </c>
      <c r="N97" s="197" t="s">
        <v>189</v>
      </c>
      <c r="O97" s="197" t="s">
        <v>190</v>
      </c>
      <c r="P97" s="197" t="s">
        <v>191</v>
      </c>
      <c r="Q97" s="197" t="s">
        <v>192</v>
      </c>
    </row>
    <row r="98" spans="1:17" x14ac:dyDescent="0.35">
      <c r="A98" s="200" t="s">
        <v>197</v>
      </c>
      <c r="B98" s="196">
        <v>154</v>
      </c>
      <c r="C98" s="196">
        <v>154</v>
      </c>
      <c r="D98" s="196">
        <v>153</v>
      </c>
      <c r="E98" s="196">
        <v>153</v>
      </c>
      <c r="F98" s="196">
        <v>148</v>
      </c>
      <c r="G98" s="196">
        <v>141</v>
      </c>
      <c r="H98" s="196">
        <v>137</v>
      </c>
      <c r="I98" s="196">
        <v>135</v>
      </c>
      <c r="J98" s="196">
        <v>135</v>
      </c>
      <c r="K98" s="196">
        <v>134</v>
      </c>
      <c r="L98" s="198">
        <v>140</v>
      </c>
      <c r="M98" s="196">
        <v>143</v>
      </c>
      <c r="N98" s="196">
        <v>144</v>
      </c>
      <c r="O98" s="196">
        <v>140</v>
      </c>
      <c r="P98" s="196">
        <v>136</v>
      </c>
      <c r="Q98" s="196">
        <v>138</v>
      </c>
    </row>
    <row r="99" spans="1:17" ht="30" customHeight="1" x14ac:dyDescent="0.35">
      <c r="A99" s="200" t="s">
        <v>198</v>
      </c>
      <c r="B99" s="52">
        <v>150</v>
      </c>
      <c r="C99" s="52">
        <v>151</v>
      </c>
      <c r="D99" s="52">
        <v>149</v>
      </c>
      <c r="E99" s="52">
        <v>148</v>
      </c>
      <c r="F99" s="52">
        <v>144</v>
      </c>
      <c r="G99" s="52">
        <v>133</v>
      </c>
      <c r="H99" s="52">
        <v>128</v>
      </c>
      <c r="I99" s="52">
        <v>126</v>
      </c>
      <c r="J99" s="52">
        <v>125</v>
      </c>
      <c r="K99" s="52">
        <v>126</v>
      </c>
      <c r="L99" s="199">
        <v>132</v>
      </c>
      <c r="M99" s="52">
        <v>134</v>
      </c>
      <c r="N99" s="52">
        <v>134</v>
      </c>
      <c r="O99" s="52">
        <v>131</v>
      </c>
      <c r="P99" s="52">
        <v>127</v>
      </c>
      <c r="Q99" s="52">
        <v>128</v>
      </c>
    </row>
  </sheetData>
  <sheetProtection algorithmName="SHA-512" hashValue="bmtEqJ31ppMMqolEi0Oet9gHrB1NaChgl18C0LqrlD8i+Gvodu28DKFg8WPJtSvKWDQuOFBUYgryTQaMJ0zGDQ==" saltValue="ltV975d9LtvIMo7WSdOMog==" spinCount="100000" sheet="1" objects="1" scenarios="1" selectLockedCells="1"/>
  <mergeCells count="3">
    <mergeCell ref="A74:A77"/>
    <mergeCell ref="A78:A81"/>
    <mergeCell ref="A82:A85"/>
  </mergeCells>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zoomScale="90" zoomScaleNormal="90" workbookViewId="0">
      <selection activeCell="T66" sqref="T66"/>
    </sheetView>
  </sheetViews>
  <sheetFormatPr defaultColWidth="9.1796875" defaultRowHeight="14.5" x14ac:dyDescent="0.35"/>
  <cols>
    <col min="1" max="1" width="46.26953125" style="4" customWidth="1"/>
    <col min="2" max="3" width="11.7265625" style="4" customWidth="1"/>
    <col min="4" max="4" width="10.7265625" style="4" customWidth="1"/>
    <col min="5" max="17" width="9.1796875" style="4" customWidth="1"/>
    <col min="18" max="18" width="10.54296875" style="4" bestFit="1" customWidth="1"/>
    <col min="19" max="16384" width="9.1796875" style="4"/>
  </cols>
  <sheetData>
    <row r="1" spans="1:46" s="2" customFormat="1" x14ac:dyDescent="0.35">
      <c r="A1" s="1"/>
      <c r="B1" s="1"/>
      <c r="C1" s="1"/>
      <c r="D1" s="1"/>
      <c r="E1" s="1"/>
      <c r="F1" s="1"/>
      <c r="G1" s="1"/>
      <c r="H1" s="1"/>
      <c r="I1" s="1"/>
      <c r="J1" s="1"/>
      <c r="K1" s="1"/>
      <c r="L1" s="1"/>
      <c r="M1" s="1"/>
      <c r="N1" s="1"/>
      <c r="O1" s="1"/>
      <c r="P1" s="1"/>
      <c r="Q1" s="1"/>
      <c r="R1" s="1"/>
    </row>
    <row r="2" spans="1:46" s="2" customFormat="1" x14ac:dyDescent="0.3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3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3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3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3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3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35">
      <c r="R8" s="173">
        <v>45838</v>
      </c>
    </row>
    <row r="9" spans="1:46" ht="18.5" x14ac:dyDescent="0.45">
      <c r="A9" s="5" t="s">
        <v>199</v>
      </c>
    </row>
    <row r="10" spans="1:46" x14ac:dyDescent="0.35">
      <c r="A10" s="82" t="s">
        <v>24</v>
      </c>
      <c r="B10" s="83"/>
      <c r="C10" s="4" t="s">
        <v>6</v>
      </c>
      <c r="K10" s="4" t="s">
        <v>6</v>
      </c>
    </row>
    <row r="11" spans="1:46" x14ac:dyDescent="0.35">
      <c r="A11" s="82" t="s">
        <v>25</v>
      </c>
      <c r="J11" s="7"/>
      <c r="K11" s="4" t="s">
        <v>6</v>
      </c>
    </row>
    <row r="12" spans="1:46" x14ac:dyDescent="0.35">
      <c r="A12" s="82" t="s">
        <v>26</v>
      </c>
      <c r="B12" s="83"/>
      <c r="K12" s="4" t="s">
        <v>6</v>
      </c>
    </row>
    <row r="13" spans="1:46" x14ac:dyDescent="0.35">
      <c r="A13" s="82" t="s">
        <v>27</v>
      </c>
      <c r="B13" s="84"/>
      <c r="E13" s="4" t="s">
        <v>6</v>
      </c>
      <c r="G13" s="4" t="s">
        <v>6</v>
      </c>
      <c r="K13" s="4" t="s">
        <v>6</v>
      </c>
    </row>
    <row r="14" spans="1:46" x14ac:dyDescent="0.35">
      <c r="A14" s="82" t="s">
        <v>28</v>
      </c>
    </row>
    <row r="16" spans="1:46" ht="18" customHeight="1" x14ac:dyDescent="0.35"/>
    <row r="23" spans="1:18" ht="29" x14ac:dyDescent="0.35">
      <c r="A23" s="85" t="s">
        <v>24</v>
      </c>
      <c r="B23" s="86" t="s">
        <v>36</v>
      </c>
      <c r="C23" s="86" t="s">
        <v>37</v>
      </c>
      <c r="D23" s="87">
        <v>45444</v>
      </c>
      <c r="E23" s="65">
        <v>45474</v>
      </c>
      <c r="F23" s="65">
        <v>45505</v>
      </c>
      <c r="G23" s="65">
        <v>45536</v>
      </c>
      <c r="H23" s="65">
        <v>45566</v>
      </c>
      <c r="I23" s="65">
        <v>45597</v>
      </c>
      <c r="J23" s="65">
        <v>45627</v>
      </c>
      <c r="K23" s="65">
        <v>45658</v>
      </c>
      <c r="L23" s="65">
        <v>45689</v>
      </c>
      <c r="M23" s="65">
        <v>45717</v>
      </c>
      <c r="N23" s="65">
        <v>45748</v>
      </c>
      <c r="O23" s="65">
        <v>45778</v>
      </c>
      <c r="P23" s="65">
        <v>45809</v>
      </c>
      <c r="Q23" s="87" t="s">
        <v>200</v>
      </c>
      <c r="R23" s="88" t="s">
        <v>138</v>
      </c>
    </row>
    <row r="24" spans="1:18" ht="14.9" customHeight="1" x14ac:dyDescent="0.35">
      <c r="A24" s="49" t="s">
        <v>42</v>
      </c>
      <c r="B24" s="89">
        <v>3775</v>
      </c>
      <c r="C24" s="89">
        <v>4846</v>
      </c>
      <c r="D24" s="50">
        <v>562</v>
      </c>
      <c r="E24" s="50">
        <v>514</v>
      </c>
      <c r="F24" s="50">
        <v>654</v>
      </c>
      <c r="G24" s="50">
        <v>474</v>
      </c>
      <c r="H24" s="50">
        <v>484</v>
      </c>
      <c r="I24" s="50">
        <v>472</v>
      </c>
      <c r="J24" s="50">
        <v>363</v>
      </c>
      <c r="K24" s="50">
        <v>466</v>
      </c>
      <c r="L24" s="50">
        <v>530</v>
      </c>
      <c r="M24" s="50">
        <v>596</v>
      </c>
      <c r="N24" s="50">
        <v>334</v>
      </c>
      <c r="O24" s="50">
        <v>570</v>
      </c>
      <c r="P24" s="50">
        <v>647</v>
      </c>
      <c r="Q24" s="89">
        <f>SUM(E24:P24)</f>
        <v>6104</v>
      </c>
      <c r="R24" s="89">
        <v>4846</v>
      </c>
    </row>
    <row r="25" spans="1:18" x14ac:dyDescent="0.35">
      <c r="A25" s="49" t="s">
        <v>43</v>
      </c>
      <c r="B25" s="89">
        <v>45428</v>
      </c>
      <c r="C25" s="89">
        <v>69556</v>
      </c>
      <c r="D25" s="50">
        <v>7112</v>
      </c>
      <c r="E25" s="50">
        <v>8293</v>
      </c>
      <c r="F25" s="50">
        <v>7856</v>
      </c>
      <c r="G25" s="50">
        <v>7051</v>
      </c>
      <c r="H25" s="50">
        <v>7798</v>
      </c>
      <c r="I25" s="50">
        <v>7021</v>
      </c>
      <c r="J25" s="50">
        <v>5593</v>
      </c>
      <c r="K25" s="50">
        <v>6278</v>
      </c>
      <c r="L25" s="50">
        <v>7548</v>
      </c>
      <c r="M25" s="50">
        <v>7554</v>
      </c>
      <c r="N25" s="50">
        <v>5613</v>
      </c>
      <c r="O25" s="50">
        <v>5147</v>
      </c>
      <c r="P25" s="50">
        <v>6232</v>
      </c>
      <c r="Q25" s="89">
        <f t="shared" ref="Q25:Q29" si="0">SUM(E25:P25)</f>
        <v>81984</v>
      </c>
      <c r="R25" s="89">
        <v>69556</v>
      </c>
    </row>
    <row r="26" spans="1:18" x14ac:dyDescent="0.35">
      <c r="A26" s="49" t="s">
        <v>44</v>
      </c>
      <c r="B26" s="89">
        <v>4294</v>
      </c>
      <c r="C26" s="89">
        <v>4235</v>
      </c>
      <c r="D26" s="50">
        <v>426</v>
      </c>
      <c r="E26" s="50">
        <v>402</v>
      </c>
      <c r="F26" s="50">
        <v>439</v>
      </c>
      <c r="G26" s="50">
        <v>433</v>
      </c>
      <c r="H26" s="50">
        <v>448</v>
      </c>
      <c r="I26" s="50">
        <v>393</v>
      </c>
      <c r="J26" s="50">
        <v>275</v>
      </c>
      <c r="K26" s="50">
        <v>279</v>
      </c>
      <c r="L26" s="50">
        <v>300</v>
      </c>
      <c r="M26" s="50">
        <v>329</v>
      </c>
      <c r="N26" s="50">
        <v>282</v>
      </c>
      <c r="O26" s="50">
        <v>374</v>
      </c>
      <c r="P26" s="50">
        <v>392</v>
      </c>
      <c r="Q26" s="89">
        <f t="shared" si="0"/>
        <v>4346</v>
      </c>
      <c r="R26" s="89">
        <v>4235</v>
      </c>
    </row>
    <row r="27" spans="1:18" x14ac:dyDescent="0.35">
      <c r="A27" s="49" t="s">
        <v>45</v>
      </c>
      <c r="B27" s="89">
        <v>4817</v>
      </c>
      <c r="C27" s="89">
        <v>6845</v>
      </c>
      <c r="D27" s="50">
        <v>880</v>
      </c>
      <c r="E27" s="50">
        <v>798</v>
      </c>
      <c r="F27" s="50">
        <v>877</v>
      </c>
      <c r="G27" s="50">
        <v>536</v>
      </c>
      <c r="H27" s="50">
        <v>625</v>
      </c>
      <c r="I27" s="50">
        <v>760</v>
      </c>
      <c r="J27" s="50">
        <v>632</v>
      </c>
      <c r="K27" s="50">
        <v>720</v>
      </c>
      <c r="L27" s="50">
        <v>936</v>
      </c>
      <c r="M27" s="50">
        <v>934</v>
      </c>
      <c r="N27" s="50">
        <v>577</v>
      </c>
      <c r="O27" s="50">
        <v>801</v>
      </c>
      <c r="P27" s="50">
        <v>724</v>
      </c>
      <c r="Q27" s="89">
        <f t="shared" si="0"/>
        <v>8920</v>
      </c>
      <c r="R27" s="89">
        <v>6845</v>
      </c>
    </row>
    <row r="28" spans="1:18" x14ac:dyDescent="0.35">
      <c r="A28" s="49" t="s">
        <v>46</v>
      </c>
      <c r="B28" s="89">
        <v>38490</v>
      </c>
      <c r="C28" s="89">
        <v>54904</v>
      </c>
      <c r="D28" s="50">
        <v>5112</v>
      </c>
      <c r="E28" s="50">
        <v>5011</v>
      </c>
      <c r="F28" s="50">
        <v>5410</v>
      </c>
      <c r="G28" s="50">
        <v>4774</v>
      </c>
      <c r="H28" s="50">
        <v>5091</v>
      </c>
      <c r="I28" s="50">
        <v>5122</v>
      </c>
      <c r="J28" s="50">
        <v>3841</v>
      </c>
      <c r="K28" s="50">
        <v>3828</v>
      </c>
      <c r="L28" s="50">
        <v>4817</v>
      </c>
      <c r="M28" s="50">
        <v>4680</v>
      </c>
      <c r="N28" s="50">
        <v>3700</v>
      </c>
      <c r="O28" s="50">
        <v>4153</v>
      </c>
      <c r="P28" s="50">
        <v>4480</v>
      </c>
      <c r="Q28" s="89">
        <f t="shared" si="0"/>
        <v>54907</v>
      </c>
      <c r="R28" s="89">
        <v>54904</v>
      </c>
    </row>
    <row r="29" spans="1:18" x14ac:dyDescent="0.35">
      <c r="A29" s="47" t="s">
        <v>201</v>
      </c>
      <c r="B29" s="90">
        <f t="shared" ref="B29:P29" si="1">SUM(B24:B28)</f>
        <v>96804</v>
      </c>
      <c r="C29" s="90">
        <f t="shared" si="1"/>
        <v>140386</v>
      </c>
      <c r="D29" s="90">
        <f t="shared" ref="D29:M29" si="2">SUM(D24:D28)</f>
        <v>14092</v>
      </c>
      <c r="E29" s="90">
        <f t="shared" si="2"/>
        <v>15018</v>
      </c>
      <c r="F29" s="90">
        <f t="shared" si="2"/>
        <v>15236</v>
      </c>
      <c r="G29" s="90">
        <f t="shared" si="2"/>
        <v>13268</v>
      </c>
      <c r="H29" s="90">
        <f t="shared" si="2"/>
        <v>14446</v>
      </c>
      <c r="I29" s="90">
        <f t="shared" si="2"/>
        <v>13768</v>
      </c>
      <c r="J29" s="90">
        <f t="shared" si="2"/>
        <v>10704</v>
      </c>
      <c r="K29" s="90">
        <f t="shared" si="2"/>
        <v>11571</v>
      </c>
      <c r="L29" s="90">
        <f t="shared" si="2"/>
        <v>14131</v>
      </c>
      <c r="M29" s="90">
        <f t="shared" si="2"/>
        <v>14093</v>
      </c>
      <c r="N29" s="90">
        <f t="shared" ref="N29:O29" si="3">SUM(N24:N28)</f>
        <v>10506</v>
      </c>
      <c r="O29" s="90">
        <f t="shared" si="3"/>
        <v>11045</v>
      </c>
      <c r="P29" s="90">
        <f t="shared" si="1"/>
        <v>12475</v>
      </c>
      <c r="Q29" s="90">
        <f t="shared" si="0"/>
        <v>156261</v>
      </c>
      <c r="R29" s="90">
        <v>140386</v>
      </c>
    </row>
    <row r="30" spans="1:18" x14ac:dyDescent="0.35">
      <c r="A30" s="27"/>
      <c r="B30" s="91"/>
      <c r="C30" s="91"/>
      <c r="D30" s="91"/>
      <c r="E30" s="91"/>
      <c r="F30" s="91"/>
      <c r="G30" s="91"/>
      <c r="H30" s="91"/>
      <c r="I30" s="91"/>
      <c r="J30" s="91"/>
      <c r="K30" s="91"/>
    </row>
    <row r="31" spans="1:18" x14ac:dyDescent="0.35">
      <c r="A31" s="92"/>
      <c r="B31" s="91"/>
      <c r="C31" s="91"/>
      <c r="D31" s="91"/>
      <c r="E31" s="91"/>
      <c r="F31" s="91"/>
      <c r="G31" s="91"/>
      <c r="H31" s="91"/>
      <c r="I31" s="91"/>
      <c r="J31" s="91"/>
      <c r="K31" s="91"/>
    </row>
    <row r="32" spans="1:18" ht="43.5" x14ac:dyDescent="0.35">
      <c r="A32" s="85" t="s">
        <v>25</v>
      </c>
      <c r="B32" s="93">
        <v>45107</v>
      </c>
      <c r="C32" s="93">
        <v>45473</v>
      </c>
      <c r="D32" s="87">
        <v>45444</v>
      </c>
      <c r="E32" s="65">
        <v>45474</v>
      </c>
      <c r="F32" s="65">
        <v>45505</v>
      </c>
      <c r="G32" s="65">
        <v>45536</v>
      </c>
      <c r="H32" s="65">
        <v>45566</v>
      </c>
      <c r="I32" s="65">
        <v>45597</v>
      </c>
      <c r="J32" s="65">
        <v>45627</v>
      </c>
      <c r="K32" s="65">
        <v>45658</v>
      </c>
      <c r="L32" s="65">
        <v>45689</v>
      </c>
      <c r="M32" s="65">
        <v>45717</v>
      </c>
      <c r="N32" s="65">
        <v>45748</v>
      </c>
      <c r="O32" s="65">
        <v>45778</v>
      </c>
      <c r="P32" s="65">
        <v>45809</v>
      </c>
      <c r="Q32" s="87" t="s">
        <v>86</v>
      </c>
      <c r="R32" s="88" t="s">
        <v>202</v>
      </c>
    </row>
    <row r="33" spans="1:18" x14ac:dyDescent="0.35">
      <c r="A33" s="49" t="s">
        <v>42</v>
      </c>
      <c r="B33" s="89">
        <v>1198</v>
      </c>
      <c r="C33" s="89">
        <v>148</v>
      </c>
      <c r="D33" s="50">
        <v>148</v>
      </c>
      <c r="E33" s="50">
        <v>69</v>
      </c>
      <c r="F33" s="50">
        <v>230</v>
      </c>
      <c r="G33" s="50">
        <v>376</v>
      </c>
      <c r="H33" s="50">
        <v>243</v>
      </c>
      <c r="I33" s="50">
        <v>228</v>
      </c>
      <c r="J33" s="50">
        <v>119</v>
      </c>
      <c r="K33" s="50">
        <v>52</v>
      </c>
      <c r="L33" s="50">
        <v>108</v>
      </c>
      <c r="M33" s="50">
        <v>31</v>
      </c>
      <c r="N33" s="50">
        <v>25</v>
      </c>
      <c r="O33" s="50">
        <v>111</v>
      </c>
      <c r="P33" s="50">
        <v>33</v>
      </c>
      <c r="Q33" s="94">
        <f>(P33-O33)/O33</f>
        <v>-0.70270270270270274</v>
      </c>
      <c r="R33" s="94">
        <f t="shared" ref="R33:R38" si="4">(P33/P51)</f>
        <v>3.9445374133397085E-3</v>
      </c>
    </row>
    <row r="34" spans="1:18" x14ac:dyDescent="0.35">
      <c r="A34" s="49" t="s">
        <v>43</v>
      </c>
      <c r="B34" s="89">
        <v>25362</v>
      </c>
      <c r="C34" s="89">
        <v>2180</v>
      </c>
      <c r="D34" s="50">
        <v>2180</v>
      </c>
      <c r="E34" s="50">
        <v>1856</v>
      </c>
      <c r="F34" s="50">
        <v>3392</v>
      </c>
      <c r="G34" s="50">
        <v>5100</v>
      </c>
      <c r="H34" s="50">
        <v>3379</v>
      </c>
      <c r="I34" s="50">
        <v>2791</v>
      </c>
      <c r="J34" s="50">
        <v>1510</v>
      </c>
      <c r="K34" s="50">
        <v>883</v>
      </c>
      <c r="L34" s="50">
        <v>1351</v>
      </c>
      <c r="M34" s="50">
        <v>360</v>
      </c>
      <c r="N34" s="50">
        <v>573</v>
      </c>
      <c r="O34" s="50">
        <v>1238</v>
      </c>
      <c r="P34" s="50">
        <v>308</v>
      </c>
      <c r="Q34" s="94">
        <f t="shared" ref="Q34:Q38" si="5">(P34-O34)/O34</f>
        <v>-0.7512116316639742</v>
      </c>
      <c r="R34" s="94">
        <f t="shared" si="4"/>
        <v>3.7076271186440679E-3</v>
      </c>
    </row>
    <row r="35" spans="1:18" x14ac:dyDescent="0.35">
      <c r="A35" s="49" t="s">
        <v>44</v>
      </c>
      <c r="B35" s="89">
        <v>1574</v>
      </c>
      <c r="C35" s="89">
        <v>60</v>
      </c>
      <c r="D35" s="50">
        <v>60</v>
      </c>
      <c r="E35" s="50">
        <v>118</v>
      </c>
      <c r="F35" s="50">
        <v>254</v>
      </c>
      <c r="G35" s="50">
        <v>391</v>
      </c>
      <c r="H35" s="50">
        <v>324</v>
      </c>
      <c r="I35" s="50">
        <v>223</v>
      </c>
      <c r="J35" s="50">
        <v>113</v>
      </c>
      <c r="K35" s="50">
        <v>51</v>
      </c>
      <c r="L35" s="50">
        <v>83</v>
      </c>
      <c r="M35" s="50">
        <v>55</v>
      </c>
      <c r="N35" s="50">
        <v>36</v>
      </c>
      <c r="O35" s="50">
        <v>79</v>
      </c>
      <c r="P35" s="50">
        <v>29</v>
      </c>
      <c r="Q35" s="94">
        <f t="shared" si="5"/>
        <v>-0.63291139240506333</v>
      </c>
      <c r="R35" s="94">
        <f t="shared" si="4"/>
        <v>1.1553784860557768E-2</v>
      </c>
    </row>
    <row r="36" spans="1:18" x14ac:dyDescent="0.35">
      <c r="A36" s="49" t="s">
        <v>45</v>
      </c>
      <c r="B36" s="89">
        <v>1500</v>
      </c>
      <c r="C36" s="89">
        <v>194</v>
      </c>
      <c r="D36" s="50">
        <v>194</v>
      </c>
      <c r="E36" s="50">
        <v>87</v>
      </c>
      <c r="F36" s="50">
        <v>342</v>
      </c>
      <c r="G36" s="50">
        <v>399</v>
      </c>
      <c r="H36" s="50">
        <v>320</v>
      </c>
      <c r="I36" s="50">
        <v>205</v>
      </c>
      <c r="J36" s="50">
        <v>134</v>
      </c>
      <c r="K36" s="50">
        <v>121</v>
      </c>
      <c r="L36" s="50">
        <v>134</v>
      </c>
      <c r="M36" s="50">
        <v>31</v>
      </c>
      <c r="N36" s="50">
        <v>58</v>
      </c>
      <c r="O36" s="50">
        <v>208</v>
      </c>
      <c r="P36" s="50">
        <v>51</v>
      </c>
      <c r="Q36" s="94">
        <f t="shared" si="5"/>
        <v>-0.75480769230769229</v>
      </c>
      <c r="R36" s="94">
        <f t="shared" si="4"/>
        <v>1.890359168241966E-3</v>
      </c>
    </row>
    <row r="37" spans="1:18" ht="15" customHeight="1" x14ac:dyDescent="0.35">
      <c r="A37" s="49" t="s">
        <v>46</v>
      </c>
      <c r="B37" s="89">
        <v>26649</v>
      </c>
      <c r="C37" s="89">
        <v>1729</v>
      </c>
      <c r="D37" s="50">
        <v>1729</v>
      </c>
      <c r="E37" s="50">
        <v>1229</v>
      </c>
      <c r="F37" s="50">
        <v>2601</v>
      </c>
      <c r="G37" s="50">
        <v>3590</v>
      </c>
      <c r="H37" s="50">
        <v>2574</v>
      </c>
      <c r="I37" s="50">
        <v>2155</v>
      </c>
      <c r="J37" s="50">
        <v>1372</v>
      </c>
      <c r="K37" s="50">
        <v>598</v>
      </c>
      <c r="L37" s="50">
        <v>941</v>
      </c>
      <c r="M37" s="50">
        <v>331</v>
      </c>
      <c r="N37" s="50">
        <v>335</v>
      </c>
      <c r="O37" s="50">
        <v>993</v>
      </c>
      <c r="P37" s="50">
        <v>230</v>
      </c>
      <c r="Q37" s="94">
        <f t="shared" si="5"/>
        <v>-0.76837865055387711</v>
      </c>
      <c r="R37" s="94">
        <f t="shared" si="4"/>
        <v>2.6340804196204634E-3</v>
      </c>
    </row>
    <row r="38" spans="1:18" x14ac:dyDescent="0.35">
      <c r="A38" s="47" t="s">
        <v>203</v>
      </c>
      <c r="B38" s="90">
        <f t="shared" ref="B38" si="6">SUM(B33:B37)</f>
        <v>56283</v>
      </c>
      <c r="C38" s="90">
        <f t="shared" ref="C38" si="7">SUM(C33:C37)</f>
        <v>4311</v>
      </c>
      <c r="D38" s="90">
        <f t="shared" ref="D38:O38" si="8">SUM(D33:D37)</f>
        <v>4311</v>
      </c>
      <c r="E38" s="90">
        <f t="shared" si="8"/>
        <v>3359</v>
      </c>
      <c r="F38" s="90">
        <f t="shared" si="8"/>
        <v>6819</v>
      </c>
      <c r="G38" s="90">
        <f t="shared" si="8"/>
        <v>9856</v>
      </c>
      <c r="H38" s="90">
        <f t="shared" si="8"/>
        <v>6840</v>
      </c>
      <c r="I38" s="90">
        <f t="shared" si="8"/>
        <v>5602</v>
      </c>
      <c r="J38" s="90">
        <f t="shared" si="8"/>
        <v>3248</v>
      </c>
      <c r="K38" s="90">
        <f t="shared" si="8"/>
        <v>1705</v>
      </c>
      <c r="L38" s="90">
        <f t="shared" si="8"/>
        <v>2617</v>
      </c>
      <c r="M38" s="90">
        <f t="shared" si="8"/>
        <v>808</v>
      </c>
      <c r="N38" s="90">
        <f t="shared" si="8"/>
        <v>1027</v>
      </c>
      <c r="O38" s="90">
        <f t="shared" si="8"/>
        <v>2629</v>
      </c>
      <c r="P38" s="90">
        <f t="shared" ref="P38" si="9">SUM(P33:P37)</f>
        <v>651</v>
      </c>
      <c r="Q38" s="95">
        <f t="shared" si="5"/>
        <v>-0.7523773297831875</v>
      </c>
      <c r="R38" s="95">
        <f t="shared" si="4"/>
        <v>3.1261404890417011E-3</v>
      </c>
    </row>
    <row r="39" spans="1:18" x14ac:dyDescent="0.35">
      <c r="A39" s="91"/>
      <c r="B39" s="91"/>
      <c r="C39" s="91"/>
      <c r="D39" s="91"/>
      <c r="E39" s="91"/>
      <c r="F39" s="91"/>
      <c r="G39" s="91"/>
      <c r="H39" s="91"/>
      <c r="I39" s="91"/>
      <c r="J39" s="91"/>
    </row>
    <row r="40" spans="1:18" x14ac:dyDescent="0.35">
      <c r="A40" s="91"/>
      <c r="B40" s="91"/>
      <c r="C40" s="91"/>
      <c r="D40" s="91"/>
      <c r="E40" s="91"/>
      <c r="F40" s="91"/>
      <c r="G40" s="91"/>
      <c r="H40" s="91"/>
      <c r="I40" s="91"/>
      <c r="J40" s="91"/>
    </row>
    <row r="41" spans="1:18" ht="43.5" x14ac:dyDescent="0.35">
      <c r="A41" s="85" t="s">
        <v>26</v>
      </c>
      <c r="B41" s="93">
        <v>45107</v>
      </c>
      <c r="C41" s="93">
        <v>45473</v>
      </c>
      <c r="D41" s="87">
        <v>45444</v>
      </c>
      <c r="E41" s="65">
        <v>45474</v>
      </c>
      <c r="F41" s="65">
        <v>45505</v>
      </c>
      <c r="G41" s="65">
        <v>45536</v>
      </c>
      <c r="H41" s="65">
        <v>45566</v>
      </c>
      <c r="I41" s="65">
        <v>45597</v>
      </c>
      <c r="J41" s="65">
        <v>45627</v>
      </c>
      <c r="K41" s="65">
        <v>45658</v>
      </c>
      <c r="L41" s="65">
        <v>45689</v>
      </c>
      <c r="M41" s="65">
        <v>45717</v>
      </c>
      <c r="N41" s="65">
        <v>45748</v>
      </c>
      <c r="O41" s="65">
        <v>45778</v>
      </c>
      <c r="P41" s="65">
        <v>45809</v>
      </c>
      <c r="Q41" s="87" t="s">
        <v>86</v>
      </c>
      <c r="R41" s="88" t="s">
        <v>202</v>
      </c>
    </row>
    <row r="42" spans="1:18" x14ac:dyDescent="0.35">
      <c r="A42" s="49" t="s">
        <v>42</v>
      </c>
      <c r="B42" s="89">
        <v>4480</v>
      </c>
      <c r="C42" s="89">
        <v>7032</v>
      </c>
      <c r="D42" s="50">
        <v>7032</v>
      </c>
      <c r="E42" s="50">
        <v>7236</v>
      </c>
      <c r="F42" s="50">
        <v>7411</v>
      </c>
      <c r="G42" s="50">
        <v>7290</v>
      </c>
      <c r="H42" s="50">
        <v>7519</v>
      </c>
      <c r="I42" s="50">
        <v>7541</v>
      </c>
      <c r="J42" s="50">
        <v>7866</v>
      </c>
      <c r="K42" s="50">
        <v>8104</v>
      </c>
      <c r="L42" s="50">
        <v>8092</v>
      </c>
      <c r="M42" s="50">
        <v>8143</v>
      </c>
      <c r="N42" s="50">
        <v>8113</v>
      </c>
      <c r="O42" s="50">
        <v>8091</v>
      </c>
      <c r="P42" s="50">
        <v>8333</v>
      </c>
      <c r="Q42" s="94">
        <f>(P42-O42)/O42</f>
        <v>2.9909776294648374E-2</v>
      </c>
      <c r="R42" s="94">
        <f t="shared" ref="R42:R47" si="10">(P42/P51)</f>
        <v>0.99605546258666033</v>
      </c>
    </row>
    <row r="43" spans="1:18" x14ac:dyDescent="0.35">
      <c r="A43" s="49" t="s">
        <v>43</v>
      </c>
      <c r="B43" s="89">
        <v>37592</v>
      </c>
      <c r="C43" s="89">
        <v>74403</v>
      </c>
      <c r="D43" s="50">
        <v>74403</v>
      </c>
      <c r="E43" s="50">
        <v>76623</v>
      </c>
      <c r="F43" s="50">
        <v>76448</v>
      </c>
      <c r="G43" s="50">
        <v>75449</v>
      </c>
      <c r="H43" s="50">
        <v>79541</v>
      </c>
      <c r="I43" s="50">
        <v>81411</v>
      </c>
      <c r="J43" s="50">
        <v>84307</v>
      </c>
      <c r="K43" s="50">
        <v>85432</v>
      </c>
      <c r="L43" s="50">
        <v>85662</v>
      </c>
      <c r="M43" s="50">
        <v>86994</v>
      </c>
      <c r="N43" s="50">
        <v>86253</v>
      </c>
      <c r="O43" s="50">
        <v>82882</v>
      </c>
      <c r="P43" s="50">
        <v>82764</v>
      </c>
      <c r="Q43" s="94">
        <f t="shared" ref="Q43:Q47" si="11">(P43-O43)/O43</f>
        <v>-1.423710817789146E-3</v>
      </c>
      <c r="R43" s="94">
        <f t="shared" si="10"/>
        <v>0.99629237288135597</v>
      </c>
    </row>
    <row r="44" spans="1:18" x14ac:dyDescent="0.35">
      <c r="A44" s="49" t="s">
        <v>44</v>
      </c>
      <c r="B44" s="89">
        <v>2867</v>
      </c>
      <c r="C44" s="89">
        <v>2643</v>
      </c>
      <c r="D44" s="50">
        <v>2643</v>
      </c>
      <c r="E44" s="50">
        <v>2537</v>
      </c>
      <c r="F44" s="50">
        <v>2504</v>
      </c>
      <c r="G44" s="50">
        <v>2457</v>
      </c>
      <c r="H44" s="50">
        <v>2463</v>
      </c>
      <c r="I44" s="50">
        <v>2601</v>
      </c>
      <c r="J44" s="50">
        <v>2571</v>
      </c>
      <c r="K44" s="50">
        <v>2473</v>
      </c>
      <c r="L44" s="50">
        <v>2448</v>
      </c>
      <c r="M44" s="50">
        <v>2352</v>
      </c>
      <c r="N44" s="50">
        <v>2399</v>
      </c>
      <c r="O44" s="50">
        <v>2319</v>
      </c>
      <c r="P44" s="50">
        <v>2481</v>
      </c>
      <c r="Q44" s="94">
        <f t="shared" si="11"/>
        <v>6.9857697283311773E-2</v>
      </c>
      <c r="R44" s="94">
        <f t="shared" si="10"/>
        <v>0.9884462151394422</v>
      </c>
    </row>
    <row r="45" spans="1:18" x14ac:dyDescent="0.35">
      <c r="A45" s="49" t="s">
        <v>45</v>
      </c>
      <c r="B45" s="89">
        <v>14505</v>
      </c>
      <c r="C45" s="89">
        <v>22226</v>
      </c>
      <c r="D45" s="50">
        <v>22226</v>
      </c>
      <c r="E45" s="50">
        <v>23239</v>
      </c>
      <c r="F45" s="50">
        <v>23710</v>
      </c>
      <c r="G45" s="50">
        <v>24178</v>
      </c>
      <c r="H45" s="50">
        <v>24840</v>
      </c>
      <c r="I45" s="50">
        <v>25304</v>
      </c>
      <c r="J45" s="50">
        <v>26100</v>
      </c>
      <c r="K45" s="50">
        <v>27012</v>
      </c>
      <c r="L45" s="50">
        <v>27605</v>
      </c>
      <c r="M45" s="50">
        <v>28099</v>
      </c>
      <c r="N45" s="50">
        <v>28039</v>
      </c>
      <c r="O45" s="50">
        <v>27268</v>
      </c>
      <c r="P45" s="50">
        <v>26928</v>
      </c>
      <c r="Q45" s="94">
        <f t="shared" si="11"/>
        <v>-1.2468827930174564E-2</v>
      </c>
      <c r="R45" s="94">
        <f t="shared" si="10"/>
        <v>0.99810964083175802</v>
      </c>
    </row>
    <row r="46" spans="1:18" ht="15" customHeight="1" x14ac:dyDescent="0.35">
      <c r="A46" s="49" t="s">
        <v>46</v>
      </c>
      <c r="B46" s="89">
        <v>44380</v>
      </c>
      <c r="C46" s="89">
        <v>86081</v>
      </c>
      <c r="D46" s="50">
        <v>86081</v>
      </c>
      <c r="E46" s="50">
        <v>86870</v>
      </c>
      <c r="F46" s="50">
        <v>86869</v>
      </c>
      <c r="G46" s="50">
        <v>86478</v>
      </c>
      <c r="H46" s="50">
        <v>87969</v>
      </c>
      <c r="I46" s="50">
        <v>89209</v>
      </c>
      <c r="J46" s="50">
        <v>90851</v>
      </c>
      <c r="K46" s="50">
        <v>92048</v>
      </c>
      <c r="L46" s="50">
        <v>91699</v>
      </c>
      <c r="M46" s="50">
        <v>92341</v>
      </c>
      <c r="N46" s="50">
        <v>91922</v>
      </c>
      <c r="O46" s="50">
        <v>87796</v>
      </c>
      <c r="P46" s="50">
        <v>87087</v>
      </c>
      <c r="Q46" s="94">
        <f t="shared" si="11"/>
        <v>-8.0755387489179469E-3</v>
      </c>
      <c r="R46" s="94">
        <f t="shared" si="10"/>
        <v>0.99736591958037957</v>
      </c>
    </row>
    <row r="47" spans="1:18" x14ac:dyDescent="0.35">
      <c r="A47" s="47" t="s">
        <v>203</v>
      </c>
      <c r="B47" s="90">
        <f t="shared" ref="B47" si="12">SUM(B42:B46)</f>
        <v>103824</v>
      </c>
      <c r="C47" s="90">
        <f t="shared" ref="C47:O47" si="13">SUM(C42:C46)</f>
        <v>192385</v>
      </c>
      <c r="D47" s="90">
        <f t="shared" si="13"/>
        <v>192385</v>
      </c>
      <c r="E47" s="90">
        <f t="shared" si="13"/>
        <v>196505</v>
      </c>
      <c r="F47" s="90">
        <f t="shared" si="13"/>
        <v>196942</v>
      </c>
      <c r="G47" s="90">
        <f t="shared" si="13"/>
        <v>195852</v>
      </c>
      <c r="H47" s="90">
        <f t="shared" si="13"/>
        <v>202332</v>
      </c>
      <c r="I47" s="90">
        <f t="shared" si="13"/>
        <v>206066</v>
      </c>
      <c r="J47" s="90">
        <f t="shared" si="13"/>
        <v>211695</v>
      </c>
      <c r="K47" s="90">
        <f t="shared" si="13"/>
        <v>215069</v>
      </c>
      <c r="L47" s="90">
        <f t="shared" si="13"/>
        <v>215506</v>
      </c>
      <c r="M47" s="90">
        <f t="shared" si="13"/>
        <v>217929</v>
      </c>
      <c r="N47" s="90">
        <f t="shared" si="13"/>
        <v>216726</v>
      </c>
      <c r="O47" s="90">
        <f t="shared" si="13"/>
        <v>208356</v>
      </c>
      <c r="P47" s="90">
        <f t="shared" ref="P47" si="14">SUM(P42:P46)</f>
        <v>207593</v>
      </c>
      <c r="Q47" s="95">
        <f t="shared" si="11"/>
        <v>-3.6620015742287238E-3</v>
      </c>
      <c r="R47" s="95">
        <f t="shared" si="10"/>
        <v>0.9968738595109583</v>
      </c>
    </row>
    <row r="48" spans="1:18" x14ac:dyDescent="0.35">
      <c r="A48" s="92"/>
      <c r="B48" s="91"/>
      <c r="C48" s="91"/>
      <c r="D48" s="91"/>
      <c r="E48" s="91"/>
      <c r="F48" s="91"/>
      <c r="G48" s="91"/>
      <c r="H48" s="91"/>
      <c r="I48" s="91"/>
    </row>
    <row r="49" spans="1:21" x14ac:dyDescent="0.35">
      <c r="A49" s="92"/>
      <c r="B49" s="91"/>
      <c r="C49" s="91"/>
      <c r="D49" s="91"/>
      <c r="E49" s="91"/>
      <c r="F49" s="91"/>
      <c r="G49" s="91"/>
      <c r="H49" s="91"/>
      <c r="I49" s="91"/>
    </row>
    <row r="50" spans="1:21" ht="43.5" x14ac:dyDescent="0.35">
      <c r="A50" s="85" t="s">
        <v>27</v>
      </c>
      <c r="B50" s="96">
        <v>45107</v>
      </c>
      <c r="C50" s="96">
        <v>45473</v>
      </c>
      <c r="D50" s="87">
        <v>45444</v>
      </c>
      <c r="E50" s="97">
        <v>45474</v>
      </c>
      <c r="F50" s="97">
        <v>45505</v>
      </c>
      <c r="G50" s="97">
        <v>45536</v>
      </c>
      <c r="H50" s="97">
        <v>45566</v>
      </c>
      <c r="I50" s="97">
        <v>45597</v>
      </c>
      <c r="J50" s="97">
        <v>45627</v>
      </c>
      <c r="K50" s="97">
        <v>45658</v>
      </c>
      <c r="L50" s="97">
        <v>45689</v>
      </c>
      <c r="M50" s="97">
        <v>45717</v>
      </c>
      <c r="N50" s="97">
        <v>45748</v>
      </c>
      <c r="O50" s="97">
        <v>45778</v>
      </c>
      <c r="P50" s="97">
        <v>45809</v>
      </c>
      <c r="Q50" s="88" t="s">
        <v>86</v>
      </c>
    </row>
    <row r="51" spans="1:21" x14ac:dyDescent="0.35">
      <c r="A51" s="98" t="s">
        <v>42</v>
      </c>
      <c r="B51" s="99">
        <v>5678</v>
      </c>
      <c r="C51" s="99">
        <v>7180</v>
      </c>
      <c r="D51" s="100">
        <v>7180</v>
      </c>
      <c r="E51" s="100">
        <v>7305</v>
      </c>
      <c r="F51" s="100">
        <v>7641</v>
      </c>
      <c r="G51" s="100">
        <v>7666</v>
      </c>
      <c r="H51" s="100">
        <v>7762</v>
      </c>
      <c r="I51" s="100">
        <v>7769</v>
      </c>
      <c r="J51" s="100">
        <v>7985</v>
      </c>
      <c r="K51" s="100">
        <v>8156</v>
      </c>
      <c r="L51" s="100">
        <v>8200</v>
      </c>
      <c r="M51" s="100">
        <v>8174</v>
      </c>
      <c r="N51" s="100">
        <v>8138</v>
      </c>
      <c r="O51" s="100">
        <v>8202</v>
      </c>
      <c r="P51" s="100">
        <v>8366</v>
      </c>
      <c r="Q51" s="101">
        <f>(P51-O51)/O51</f>
        <v>1.9995123140697391E-2</v>
      </c>
    </row>
    <row r="52" spans="1:21" x14ac:dyDescent="0.35">
      <c r="A52" s="49" t="s">
        <v>43</v>
      </c>
      <c r="B52" s="89">
        <v>62954</v>
      </c>
      <c r="C52" s="89">
        <v>76583</v>
      </c>
      <c r="D52" s="50">
        <v>76583</v>
      </c>
      <c r="E52" s="50">
        <v>78479</v>
      </c>
      <c r="F52" s="50">
        <v>79840</v>
      </c>
      <c r="G52" s="50">
        <v>80549</v>
      </c>
      <c r="H52" s="50">
        <v>82920</v>
      </c>
      <c r="I52" s="50">
        <v>84202</v>
      </c>
      <c r="J52" s="50">
        <v>85817</v>
      </c>
      <c r="K52" s="50">
        <v>86315</v>
      </c>
      <c r="L52" s="50">
        <v>87013</v>
      </c>
      <c r="M52" s="50">
        <v>87354</v>
      </c>
      <c r="N52" s="50">
        <v>86826</v>
      </c>
      <c r="O52" s="50">
        <v>84120</v>
      </c>
      <c r="P52" s="50">
        <v>83072</v>
      </c>
      <c r="Q52" s="101">
        <f t="shared" ref="Q52:Q56" si="15">(P52-O52)/O52</f>
        <v>-1.2458392772230147E-2</v>
      </c>
    </row>
    <row r="53" spans="1:21" x14ac:dyDescent="0.35">
      <c r="A53" s="49" t="s">
        <v>44</v>
      </c>
      <c r="B53" s="89">
        <v>4441</v>
      </c>
      <c r="C53" s="89">
        <v>2703</v>
      </c>
      <c r="D53" s="50">
        <v>2703</v>
      </c>
      <c r="E53" s="50">
        <v>2655</v>
      </c>
      <c r="F53" s="50">
        <v>2758</v>
      </c>
      <c r="G53" s="50">
        <v>2848</v>
      </c>
      <c r="H53" s="50">
        <v>2787</v>
      </c>
      <c r="I53" s="50">
        <v>2824</v>
      </c>
      <c r="J53" s="50">
        <v>2684</v>
      </c>
      <c r="K53" s="50">
        <v>2524</v>
      </c>
      <c r="L53" s="50">
        <v>2531</v>
      </c>
      <c r="M53" s="50">
        <v>2407</v>
      </c>
      <c r="N53" s="50">
        <v>2435</v>
      </c>
      <c r="O53" s="50">
        <v>2398</v>
      </c>
      <c r="P53" s="50">
        <v>2510</v>
      </c>
      <c r="Q53" s="101">
        <f t="shared" si="15"/>
        <v>4.6705587989991658E-2</v>
      </c>
    </row>
    <row r="54" spans="1:21" x14ac:dyDescent="0.35">
      <c r="A54" s="49" t="s">
        <v>45</v>
      </c>
      <c r="B54" s="89">
        <v>16005</v>
      </c>
      <c r="C54" s="89">
        <v>22420</v>
      </c>
      <c r="D54" s="50">
        <v>22420</v>
      </c>
      <c r="E54" s="50">
        <v>23326</v>
      </c>
      <c r="F54" s="50">
        <v>24052</v>
      </c>
      <c r="G54" s="50">
        <v>24577</v>
      </c>
      <c r="H54" s="50">
        <v>25160</v>
      </c>
      <c r="I54" s="50">
        <v>25509</v>
      </c>
      <c r="J54" s="50">
        <v>26234</v>
      </c>
      <c r="K54" s="50">
        <v>27133</v>
      </c>
      <c r="L54" s="50">
        <v>27739</v>
      </c>
      <c r="M54" s="50">
        <v>28130</v>
      </c>
      <c r="N54" s="50">
        <v>28097</v>
      </c>
      <c r="O54" s="50">
        <v>27476</v>
      </c>
      <c r="P54" s="50">
        <v>26979</v>
      </c>
      <c r="Q54" s="101">
        <f t="shared" si="15"/>
        <v>-1.8088513611879457E-2</v>
      </c>
    </row>
    <row r="55" spans="1:21" ht="15" customHeight="1" x14ac:dyDescent="0.35">
      <c r="A55" s="49" t="s">
        <v>46</v>
      </c>
      <c r="B55" s="89">
        <v>71029</v>
      </c>
      <c r="C55" s="89">
        <v>87810</v>
      </c>
      <c r="D55" s="50">
        <v>87810</v>
      </c>
      <c r="E55" s="50">
        <v>88099</v>
      </c>
      <c r="F55" s="50">
        <v>89470</v>
      </c>
      <c r="G55" s="50">
        <v>90068</v>
      </c>
      <c r="H55" s="50">
        <v>90543</v>
      </c>
      <c r="I55" s="50">
        <v>91364</v>
      </c>
      <c r="J55" s="50">
        <v>92223</v>
      </c>
      <c r="K55" s="50">
        <v>92646</v>
      </c>
      <c r="L55" s="50">
        <v>92640</v>
      </c>
      <c r="M55" s="50">
        <v>92672</v>
      </c>
      <c r="N55" s="50">
        <v>92257</v>
      </c>
      <c r="O55" s="50">
        <v>88789</v>
      </c>
      <c r="P55" s="50">
        <v>87317</v>
      </c>
      <c r="Q55" s="101">
        <f t="shared" si="15"/>
        <v>-1.65786302357274E-2</v>
      </c>
    </row>
    <row r="56" spans="1:21" x14ac:dyDescent="0.35">
      <c r="A56" s="47" t="s">
        <v>203</v>
      </c>
      <c r="B56" s="90">
        <f t="shared" ref="B56" si="16">SUM(B51:B55)</f>
        <v>160107</v>
      </c>
      <c r="C56" s="90">
        <f t="shared" ref="C56:O56" si="17">SUM(C51:C55)</f>
        <v>196696</v>
      </c>
      <c r="D56" s="90">
        <f t="shared" si="17"/>
        <v>196696</v>
      </c>
      <c r="E56" s="90">
        <f t="shared" si="17"/>
        <v>199864</v>
      </c>
      <c r="F56" s="90">
        <f t="shared" si="17"/>
        <v>203761</v>
      </c>
      <c r="G56" s="90">
        <f t="shared" si="17"/>
        <v>205708</v>
      </c>
      <c r="H56" s="90">
        <f t="shared" si="17"/>
        <v>209172</v>
      </c>
      <c r="I56" s="90">
        <f t="shared" si="17"/>
        <v>211668</v>
      </c>
      <c r="J56" s="90">
        <f t="shared" si="17"/>
        <v>214943</v>
      </c>
      <c r="K56" s="90">
        <f t="shared" si="17"/>
        <v>216774</v>
      </c>
      <c r="L56" s="90">
        <f t="shared" si="17"/>
        <v>218123</v>
      </c>
      <c r="M56" s="90">
        <f t="shared" si="17"/>
        <v>218737</v>
      </c>
      <c r="N56" s="90">
        <f t="shared" si="17"/>
        <v>217753</v>
      </c>
      <c r="O56" s="90">
        <f t="shared" si="17"/>
        <v>210985</v>
      </c>
      <c r="P56" s="90">
        <f t="shared" ref="P56" si="18">SUM(P51:P55)</f>
        <v>208244</v>
      </c>
      <c r="Q56" s="102">
        <f t="shared" si="15"/>
        <v>-1.2991444889447118E-2</v>
      </c>
    </row>
    <row r="59" spans="1:21" ht="29" x14ac:dyDescent="0.35">
      <c r="A59" s="85" t="s">
        <v>204</v>
      </c>
      <c r="B59" s="86" t="s">
        <v>35</v>
      </c>
      <c r="C59" s="86" t="s">
        <v>36</v>
      </c>
      <c r="D59" s="87">
        <v>45444</v>
      </c>
      <c r="E59" s="65">
        <v>45474</v>
      </c>
      <c r="F59" s="65">
        <v>45505</v>
      </c>
      <c r="G59" s="65">
        <v>45536</v>
      </c>
      <c r="H59" s="65">
        <v>45566</v>
      </c>
      <c r="I59" s="65">
        <v>45597</v>
      </c>
      <c r="J59" s="65">
        <v>45627</v>
      </c>
      <c r="K59" s="65">
        <v>45658</v>
      </c>
      <c r="L59" s="65">
        <v>45689</v>
      </c>
      <c r="M59" s="65">
        <v>45717</v>
      </c>
      <c r="N59" s="65">
        <v>45748</v>
      </c>
      <c r="O59" s="65">
        <v>45778</v>
      </c>
      <c r="P59" s="65">
        <v>45809</v>
      </c>
      <c r="Q59" s="87" t="s">
        <v>200</v>
      </c>
      <c r="R59" s="88" t="s">
        <v>138</v>
      </c>
    </row>
    <row r="60" spans="1:21" x14ac:dyDescent="0.35">
      <c r="A60" s="49" t="s">
        <v>205</v>
      </c>
      <c r="B60" s="103">
        <v>15543</v>
      </c>
      <c r="C60" s="103">
        <v>22267</v>
      </c>
      <c r="D60" s="50">
        <v>2773</v>
      </c>
      <c r="E60" s="50">
        <v>2515</v>
      </c>
      <c r="F60" s="50">
        <v>2549</v>
      </c>
      <c r="G60" s="50">
        <v>2676</v>
      </c>
      <c r="H60" s="50">
        <v>3262</v>
      </c>
      <c r="I60" s="50">
        <v>3037</v>
      </c>
      <c r="J60" s="50">
        <v>1897</v>
      </c>
      <c r="K60" s="50">
        <v>2406</v>
      </c>
      <c r="L60" s="50">
        <v>3125</v>
      </c>
      <c r="M60" s="50">
        <v>3909</v>
      </c>
      <c r="N60" s="50">
        <v>3066</v>
      </c>
      <c r="O60" s="50">
        <v>5460</v>
      </c>
      <c r="P60" s="50">
        <v>4288</v>
      </c>
      <c r="Q60" s="103">
        <f>SUM(E60:P60)</f>
        <v>38190</v>
      </c>
      <c r="R60" s="103">
        <v>29909</v>
      </c>
      <c r="U60" s="187"/>
    </row>
    <row r="61" spans="1:21" x14ac:dyDescent="0.35">
      <c r="A61" s="49" t="s">
        <v>43</v>
      </c>
      <c r="B61" s="103">
        <v>45476</v>
      </c>
      <c r="C61" s="103">
        <v>69486</v>
      </c>
      <c r="D61" s="50">
        <v>10312</v>
      </c>
      <c r="E61" s="50">
        <v>11674</v>
      </c>
      <c r="F61" s="50">
        <v>12594</v>
      </c>
      <c r="G61" s="50">
        <v>11698</v>
      </c>
      <c r="H61" s="50">
        <v>11543</v>
      </c>
      <c r="I61" s="50">
        <v>10442</v>
      </c>
      <c r="J61" s="50">
        <v>7505</v>
      </c>
      <c r="K61" s="50">
        <v>9903</v>
      </c>
      <c r="L61" s="50">
        <v>11628</v>
      </c>
      <c r="M61" s="50">
        <v>12614</v>
      </c>
      <c r="N61" s="50">
        <v>10272</v>
      </c>
      <c r="O61" s="50">
        <v>14590</v>
      </c>
      <c r="P61" s="50">
        <v>13096</v>
      </c>
      <c r="Q61" s="103">
        <f t="shared" ref="Q61:Q63" si="19">SUM(E61:P61)</f>
        <v>137559</v>
      </c>
      <c r="R61" s="103">
        <v>115364</v>
      </c>
      <c r="U61" s="187"/>
    </row>
    <row r="62" spans="1:21" x14ac:dyDescent="0.35">
      <c r="A62" s="49" t="s">
        <v>44</v>
      </c>
      <c r="B62" s="103">
        <v>11688</v>
      </c>
      <c r="C62" s="103">
        <v>14914</v>
      </c>
      <c r="D62" s="50">
        <v>1718</v>
      </c>
      <c r="E62" s="50">
        <v>1342</v>
      </c>
      <c r="F62" s="50">
        <v>1447</v>
      </c>
      <c r="G62" s="50">
        <v>1571</v>
      </c>
      <c r="H62" s="50">
        <v>2088</v>
      </c>
      <c r="I62" s="50">
        <v>1884</v>
      </c>
      <c r="J62" s="50">
        <v>1197</v>
      </c>
      <c r="K62" s="50">
        <v>1599</v>
      </c>
      <c r="L62" s="50">
        <v>2046</v>
      </c>
      <c r="M62" s="50">
        <v>2402</v>
      </c>
      <c r="N62" s="50">
        <v>1952</v>
      </c>
      <c r="O62" s="50">
        <v>3642</v>
      </c>
      <c r="P62" s="50">
        <v>3056</v>
      </c>
      <c r="Q62" s="103">
        <f t="shared" si="19"/>
        <v>24226</v>
      </c>
      <c r="R62" s="103">
        <v>19241</v>
      </c>
      <c r="U62" s="187"/>
    </row>
    <row r="63" spans="1:21" x14ac:dyDescent="0.35">
      <c r="A63" s="47" t="s">
        <v>206</v>
      </c>
      <c r="B63" s="90">
        <f t="shared" ref="B63:C63" si="20">SUM(B60:B62)</f>
        <v>72707</v>
      </c>
      <c r="C63" s="90">
        <f t="shared" si="20"/>
        <v>106667</v>
      </c>
      <c r="D63" s="90">
        <v>14803</v>
      </c>
      <c r="E63" s="90">
        <v>15531</v>
      </c>
      <c r="F63" s="90">
        <v>16590</v>
      </c>
      <c r="G63" s="90">
        <v>15945</v>
      </c>
      <c r="H63" s="90">
        <v>16893</v>
      </c>
      <c r="I63" s="90">
        <v>15363</v>
      </c>
      <c r="J63" s="90">
        <v>10599</v>
      </c>
      <c r="K63" s="90">
        <v>13908</v>
      </c>
      <c r="L63" s="90">
        <v>16799</v>
      </c>
      <c r="M63" s="90">
        <v>18925</v>
      </c>
      <c r="N63" s="90">
        <v>15290</v>
      </c>
      <c r="O63" s="90">
        <v>23692</v>
      </c>
      <c r="P63" s="90">
        <v>20440</v>
      </c>
      <c r="Q63" s="104">
        <f t="shared" si="19"/>
        <v>199975</v>
      </c>
      <c r="R63" s="104">
        <v>164514</v>
      </c>
      <c r="U63" s="187"/>
    </row>
    <row r="64" spans="1:21" x14ac:dyDescent="0.35">
      <c r="A64" s="264" t="s">
        <v>207</v>
      </c>
      <c r="B64" s="264"/>
      <c r="C64" s="264"/>
      <c r="D64" s="264"/>
      <c r="E64" s="264"/>
      <c r="F64" s="264"/>
      <c r="G64" s="264"/>
      <c r="H64" s="264"/>
      <c r="I64" s="264"/>
      <c r="J64" s="264"/>
      <c r="K64" s="264"/>
      <c r="L64" s="264"/>
      <c r="M64" s="264"/>
      <c r="N64" s="264"/>
      <c r="O64" s="264"/>
      <c r="P64" s="264"/>
      <c r="Q64" s="264"/>
      <c r="R64" s="264"/>
    </row>
    <row r="70" spans="1:1" x14ac:dyDescent="0.35">
      <c r="A70" s="105" t="s">
        <v>6</v>
      </c>
    </row>
    <row r="71" spans="1:1" x14ac:dyDescent="0.35">
      <c r="A71" s="106"/>
    </row>
    <row r="73" spans="1:1" x14ac:dyDescent="0.35">
      <c r="A73" s="4" t="s">
        <v>6</v>
      </c>
    </row>
  </sheetData>
  <sheetProtection algorithmName="SHA-512" hashValue="OJMEMs3UCdVk+oLbvgvKl6p0Yw99bEQcIXaBwFPWiGJQMYeKZWIAmcXOkpKRpZdIPb+REst4ysgN9V6YEJWGqw==" saltValue="72ajyP3B1fTRhsahk1bNDw==" spinCount="100000" sheet="1" objects="1" scenarios="1" selectLockedCell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topLeftCell="A4" zoomScale="90" zoomScaleNormal="90" workbookViewId="0">
      <selection activeCell="F28" sqref="F28"/>
    </sheetView>
  </sheetViews>
  <sheetFormatPr defaultColWidth="9.1796875" defaultRowHeight="14.5" x14ac:dyDescent="0.35"/>
  <cols>
    <col min="1" max="1" width="35.81640625" style="4" customWidth="1"/>
    <col min="2" max="4" width="10.7265625" style="4" customWidth="1"/>
    <col min="5" max="17" width="9.1796875" style="4" customWidth="1"/>
    <col min="18" max="18" width="12" style="4" customWidth="1"/>
    <col min="19" max="16384" width="9.1796875" style="4"/>
  </cols>
  <sheetData>
    <row r="1" spans="1:19" s="2" customFormat="1" x14ac:dyDescent="0.35">
      <c r="A1" s="1"/>
      <c r="B1" s="1"/>
      <c r="C1" s="1"/>
      <c r="D1" s="1"/>
      <c r="E1" s="1"/>
      <c r="F1" s="1"/>
      <c r="G1" s="1"/>
      <c r="H1" s="1"/>
      <c r="I1" s="1"/>
      <c r="J1" s="1"/>
      <c r="K1" s="1"/>
      <c r="L1" s="1"/>
      <c r="M1" s="1"/>
      <c r="N1" s="1"/>
      <c r="O1" s="1"/>
      <c r="P1" s="1"/>
      <c r="Q1" s="1"/>
      <c r="R1" s="1"/>
    </row>
    <row r="2" spans="1:19" s="2" customFormat="1" x14ac:dyDescent="0.35">
      <c r="A2" s="1"/>
      <c r="B2" s="1"/>
      <c r="C2" s="1"/>
      <c r="D2" s="1"/>
      <c r="E2" s="1"/>
      <c r="F2" s="1"/>
      <c r="G2" s="1"/>
      <c r="H2" s="1"/>
      <c r="I2" s="1"/>
      <c r="J2" s="1"/>
      <c r="K2" s="1"/>
      <c r="L2" s="1"/>
      <c r="M2" s="1"/>
      <c r="N2" s="1"/>
      <c r="O2" s="1"/>
      <c r="P2" s="1"/>
      <c r="Q2" s="1"/>
      <c r="R2" s="1"/>
    </row>
    <row r="3" spans="1:19" s="2" customFormat="1" x14ac:dyDescent="0.35">
      <c r="A3" s="1"/>
      <c r="B3" s="1"/>
      <c r="C3" s="1"/>
      <c r="D3" s="1"/>
      <c r="E3" s="1"/>
      <c r="F3" s="1"/>
      <c r="G3" s="1"/>
      <c r="H3" s="1"/>
      <c r="I3" s="1"/>
      <c r="J3" s="1"/>
      <c r="K3" s="1"/>
      <c r="L3" s="1"/>
      <c r="M3" s="1"/>
      <c r="N3" s="1"/>
      <c r="O3" s="1"/>
      <c r="P3" s="1"/>
      <c r="Q3" s="1"/>
      <c r="R3" s="1"/>
    </row>
    <row r="4" spans="1:19" s="2" customFormat="1" x14ac:dyDescent="0.35">
      <c r="A4" s="1"/>
      <c r="B4" s="1"/>
      <c r="C4" s="1"/>
      <c r="D4" s="1"/>
      <c r="E4" s="1"/>
      <c r="F4" s="1"/>
      <c r="G4" s="1"/>
      <c r="H4" s="1"/>
      <c r="I4" s="1"/>
      <c r="J4" s="1"/>
      <c r="K4" s="1"/>
      <c r="L4" s="1"/>
      <c r="M4" s="1"/>
      <c r="N4" s="1"/>
      <c r="O4" s="1"/>
      <c r="P4" s="1"/>
      <c r="Q4" s="1"/>
      <c r="R4" s="1"/>
    </row>
    <row r="5" spans="1:19" s="2" customFormat="1" x14ac:dyDescent="0.35">
      <c r="A5" s="1"/>
      <c r="B5" s="1"/>
      <c r="C5" s="1"/>
      <c r="D5" s="1"/>
      <c r="E5" s="1"/>
      <c r="F5" s="1"/>
      <c r="G5" s="1"/>
      <c r="H5" s="1"/>
      <c r="I5" s="1"/>
      <c r="J5" s="1"/>
      <c r="K5" s="1"/>
      <c r="L5" s="1"/>
      <c r="M5" s="1"/>
      <c r="N5" s="1"/>
      <c r="O5" s="1"/>
      <c r="P5" s="1"/>
      <c r="Q5" s="1"/>
      <c r="R5" s="1"/>
    </row>
    <row r="6" spans="1:19" s="2" customFormat="1" x14ac:dyDescent="0.35">
      <c r="A6" s="3"/>
      <c r="B6" s="3"/>
      <c r="C6" s="3"/>
      <c r="D6" s="3"/>
      <c r="E6" s="3"/>
      <c r="F6" s="3"/>
      <c r="G6" s="3"/>
      <c r="H6" s="3"/>
      <c r="I6" s="3"/>
      <c r="J6" s="3"/>
      <c r="K6" s="3"/>
      <c r="L6" s="3"/>
      <c r="M6" s="1"/>
      <c r="N6" s="1"/>
      <c r="O6" s="1"/>
      <c r="P6" s="1"/>
      <c r="Q6" s="1"/>
      <c r="R6" s="1"/>
      <c r="S6" s="12"/>
    </row>
    <row r="7" spans="1:19" s="2" customFormat="1" x14ac:dyDescent="0.35">
      <c r="A7" s="3"/>
      <c r="B7" s="3"/>
      <c r="C7" s="3"/>
      <c r="D7" s="3"/>
      <c r="E7" s="3"/>
      <c r="F7" s="3"/>
      <c r="G7" s="3"/>
      <c r="H7" s="3"/>
      <c r="I7" s="3"/>
      <c r="J7" s="3"/>
      <c r="K7" s="3"/>
      <c r="L7" s="3"/>
      <c r="M7" s="1"/>
      <c r="N7" s="1"/>
      <c r="O7" s="1"/>
      <c r="P7" s="1"/>
      <c r="Q7" s="1"/>
      <c r="R7" s="1"/>
      <c r="S7" s="12"/>
    </row>
    <row r="8" spans="1:19" x14ac:dyDescent="0.35">
      <c r="R8" s="173">
        <v>45838</v>
      </c>
    </row>
    <row r="9" spans="1:19" ht="18.5" x14ac:dyDescent="0.45">
      <c r="A9" s="5" t="s">
        <v>208</v>
      </c>
      <c r="B9" s="60" t="s">
        <v>6</v>
      </c>
    </row>
    <row r="10" spans="1:19" x14ac:dyDescent="0.35">
      <c r="A10" s="61" t="s">
        <v>31</v>
      </c>
      <c r="B10" s="60"/>
      <c r="E10" s="4" t="s">
        <v>6</v>
      </c>
    </row>
    <row r="11" spans="1:19" x14ac:dyDescent="0.35">
      <c r="A11" s="61" t="s">
        <v>32</v>
      </c>
      <c r="B11" s="60"/>
    </row>
    <row r="12" spans="1:19" x14ac:dyDescent="0.35">
      <c r="A12" s="61"/>
      <c r="B12" s="60"/>
    </row>
    <row r="26" spans="1:22" x14ac:dyDescent="0.35">
      <c r="A26" s="62" t="s">
        <v>31</v>
      </c>
      <c r="B26" s="63" t="s">
        <v>35</v>
      </c>
      <c r="C26" s="63" t="s">
        <v>36</v>
      </c>
      <c r="D26" s="63" t="s">
        <v>37</v>
      </c>
      <c r="E26" s="64">
        <v>45444</v>
      </c>
      <c r="F26" s="65">
        <v>45474</v>
      </c>
      <c r="G26" s="65">
        <v>45505</v>
      </c>
      <c r="H26" s="65">
        <v>45536</v>
      </c>
      <c r="I26" s="65">
        <v>45566</v>
      </c>
      <c r="J26" s="65">
        <v>45597</v>
      </c>
      <c r="K26" s="65">
        <v>45627</v>
      </c>
      <c r="L26" s="65">
        <v>45658</v>
      </c>
      <c r="M26" s="65">
        <v>45689</v>
      </c>
      <c r="N26" s="65">
        <v>45717</v>
      </c>
      <c r="O26" s="65">
        <v>45748</v>
      </c>
      <c r="P26" s="65">
        <v>45778</v>
      </c>
      <c r="Q26" s="65">
        <v>45809</v>
      </c>
      <c r="R26" s="66" t="s">
        <v>209</v>
      </c>
    </row>
    <row r="27" spans="1:22" x14ac:dyDescent="0.35">
      <c r="A27" s="67" t="s">
        <v>42</v>
      </c>
      <c r="B27" s="68">
        <v>0.64900000000000002</v>
      </c>
      <c r="C27" s="68">
        <v>0.56799999999999995</v>
      </c>
      <c r="D27" s="68">
        <v>0.629</v>
      </c>
      <c r="E27" s="69">
        <v>0.60899999999999999</v>
      </c>
      <c r="F27" s="69">
        <v>0.61599999999999999</v>
      </c>
      <c r="G27" s="69">
        <v>0.60099999999999998</v>
      </c>
      <c r="H27" s="69">
        <v>0.56399999999999995</v>
      </c>
      <c r="I27" s="69">
        <v>0.55800000000000005</v>
      </c>
      <c r="J27" s="69">
        <v>0.60099999999999998</v>
      </c>
      <c r="K27" s="69">
        <v>0.61799999999999999</v>
      </c>
      <c r="L27" s="69">
        <v>0.56000000000000005</v>
      </c>
      <c r="M27" s="69">
        <v>0.55300000000000005</v>
      </c>
      <c r="N27" s="69">
        <v>0.57699999999999996</v>
      </c>
      <c r="O27" s="69">
        <v>0.58399999999999996</v>
      </c>
      <c r="P27" s="69">
        <v>0.57199999999999995</v>
      </c>
      <c r="Q27" s="69">
        <v>0.59499999999999997</v>
      </c>
      <c r="R27" s="70">
        <v>0.629</v>
      </c>
    </row>
    <row r="28" spans="1:22" x14ac:dyDescent="0.35">
      <c r="A28" s="67" t="s">
        <v>43</v>
      </c>
      <c r="B28" s="68">
        <v>0.80800000000000005</v>
      </c>
      <c r="C28" s="68">
        <v>0.82399999999999995</v>
      </c>
      <c r="D28" s="68">
        <v>0.85599999999999998</v>
      </c>
      <c r="E28" s="69">
        <v>0.82899999999999996</v>
      </c>
      <c r="F28" s="69">
        <v>0.83199999999999996</v>
      </c>
      <c r="G28" s="69">
        <v>0.85</v>
      </c>
      <c r="H28" s="69">
        <v>0.83699999999999997</v>
      </c>
      <c r="I28" s="69">
        <v>0.83099999999999996</v>
      </c>
      <c r="J28" s="69">
        <v>0.83899999999999997</v>
      </c>
      <c r="K28" s="69">
        <v>0.88100000000000001</v>
      </c>
      <c r="L28" s="69">
        <v>0.84299999999999997</v>
      </c>
      <c r="M28" s="69">
        <v>0.83299999999999996</v>
      </c>
      <c r="N28" s="69">
        <v>0.82799999999999996</v>
      </c>
      <c r="O28" s="69">
        <v>0.83099999999999996</v>
      </c>
      <c r="P28" s="69">
        <v>0.81699999999999995</v>
      </c>
      <c r="Q28" s="69">
        <v>0.79800000000000004</v>
      </c>
      <c r="R28" s="70">
        <v>0.85599999999999998</v>
      </c>
    </row>
    <row r="29" spans="1:22" x14ac:dyDescent="0.35">
      <c r="A29" s="67" t="s">
        <v>44</v>
      </c>
      <c r="B29" s="68">
        <v>0.55000000000000004</v>
      </c>
      <c r="C29" s="68">
        <v>0.46600000000000003</v>
      </c>
      <c r="D29" s="68">
        <v>0.51200000000000001</v>
      </c>
      <c r="E29" s="69">
        <v>0.45500000000000002</v>
      </c>
      <c r="F29" s="69">
        <v>0.45100000000000001</v>
      </c>
      <c r="G29" s="69">
        <v>0.44800000000000001</v>
      </c>
      <c r="H29" s="69">
        <v>0.39300000000000002</v>
      </c>
      <c r="I29" s="69">
        <v>0.40699999999999997</v>
      </c>
      <c r="J29" s="69">
        <v>0.48599999999999999</v>
      </c>
      <c r="K29" s="69">
        <v>0.48499999999999999</v>
      </c>
      <c r="L29" s="69">
        <v>0.45200000000000001</v>
      </c>
      <c r="M29" s="69">
        <v>0.44400000000000001</v>
      </c>
      <c r="N29" s="69">
        <v>0.436</v>
      </c>
      <c r="O29" s="69">
        <v>0.41599999999999998</v>
      </c>
      <c r="P29" s="69">
        <v>0.38900000000000001</v>
      </c>
      <c r="Q29" s="69">
        <v>0.40200000000000002</v>
      </c>
      <c r="R29" s="70">
        <v>0.51200000000000001</v>
      </c>
      <c r="V29" s="71"/>
    </row>
    <row r="30" spans="1:22" x14ac:dyDescent="0.35">
      <c r="A30" s="72" t="s">
        <v>210</v>
      </c>
      <c r="B30" s="73">
        <v>0.72</v>
      </c>
      <c r="C30" s="73">
        <v>0.74</v>
      </c>
      <c r="D30" s="73">
        <v>0.77400000000000002</v>
      </c>
      <c r="E30" s="74">
        <v>0.745</v>
      </c>
      <c r="F30" s="74">
        <v>0.76400000000000001</v>
      </c>
      <c r="G30" s="74">
        <v>0.77700000000000002</v>
      </c>
      <c r="H30" s="74">
        <v>0.748</v>
      </c>
      <c r="I30" s="74">
        <v>0.72599999999999998</v>
      </c>
      <c r="J30" s="74">
        <v>0.748</v>
      </c>
      <c r="K30" s="74">
        <v>0.79</v>
      </c>
      <c r="L30" s="74">
        <v>0.749</v>
      </c>
      <c r="M30" s="74">
        <v>0.73399999999999999</v>
      </c>
      <c r="N30" s="74">
        <v>0.72599999999999998</v>
      </c>
      <c r="O30" s="74">
        <v>0.72899999999999998</v>
      </c>
      <c r="P30" s="74">
        <v>0.69499999999999995</v>
      </c>
      <c r="Q30" s="74">
        <v>0.69599999999999995</v>
      </c>
      <c r="R30" s="73">
        <v>0.73499999999999999</v>
      </c>
    </row>
    <row r="31" spans="1:22" x14ac:dyDescent="0.35">
      <c r="A31" s="265" t="s">
        <v>211</v>
      </c>
      <c r="B31" s="265"/>
      <c r="C31" s="265"/>
      <c r="D31" s="265"/>
      <c r="E31" s="265"/>
      <c r="F31" s="265"/>
      <c r="G31" s="265"/>
      <c r="H31" s="265"/>
      <c r="I31" s="265"/>
      <c r="J31" s="265"/>
      <c r="K31" s="265"/>
      <c r="L31" s="265"/>
      <c r="M31" s="265"/>
      <c r="N31" s="265"/>
      <c r="O31" s="265"/>
      <c r="P31" s="265"/>
      <c r="Q31" s="265"/>
    </row>
    <row r="32" spans="1:22" x14ac:dyDescent="0.35">
      <c r="A32" s="266" t="s">
        <v>212</v>
      </c>
      <c r="B32" s="266"/>
      <c r="C32" s="266"/>
      <c r="D32" s="266"/>
      <c r="E32" s="266"/>
      <c r="F32" s="266"/>
      <c r="G32" s="266"/>
      <c r="H32" s="266"/>
      <c r="I32" s="266"/>
      <c r="J32" s="266"/>
      <c r="K32" s="266"/>
      <c r="L32" s="266"/>
      <c r="M32" s="266"/>
      <c r="N32" s="266"/>
      <c r="O32" s="266"/>
      <c r="P32" s="266"/>
      <c r="Q32" s="266"/>
    </row>
    <row r="33" spans="1:21" x14ac:dyDescent="0.35">
      <c r="A33" s="266" t="s">
        <v>213</v>
      </c>
      <c r="B33" s="266"/>
      <c r="C33" s="266"/>
      <c r="D33" s="266"/>
      <c r="E33" s="266"/>
      <c r="F33" s="266"/>
      <c r="G33" s="266"/>
      <c r="H33" s="266"/>
      <c r="I33" s="266"/>
      <c r="J33" s="266"/>
      <c r="K33" s="266"/>
      <c r="L33" s="266"/>
      <c r="M33" s="266"/>
      <c r="N33" s="266"/>
      <c r="O33" s="266"/>
      <c r="P33" s="266"/>
      <c r="Q33" s="266"/>
    </row>
    <row r="34" spans="1:21" x14ac:dyDescent="0.35">
      <c r="A34" s="266" t="s">
        <v>214</v>
      </c>
      <c r="B34" s="266"/>
      <c r="C34" s="266"/>
      <c r="D34" s="266"/>
      <c r="E34" s="266"/>
      <c r="F34" s="266"/>
      <c r="G34" s="266"/>
      <c r="H34" s="266"/>
      <c r="I34" s="266"/>
      <c r="J34" s="266"/>
      <c r="K34" s="266"/>
      <c r="L34" s="266"/>
      <c r="M34" s="266"/>
      <c r="N34" s="266"/>
      <c r="O34" s="266"/>
      <c r="P34" s="266"/>
      <c r="Q34" s="266"/>
    </row>
    <row r="35" spans="1:21" x14ac:dyDescent="0.35">
      <c r="A35" s="267"/>
      <c r="B35" s="245"/>
      <c r="C35" s="245"/>
      <c r="D35" s="245"/>
      <c r="E35" s="245"/>
      <c r="F35" s="245"/>
      <c r="G35" s="245"/>
      <c r="H35" s="245"/>
      <c r="I35" s="245"/>
      <c r="J35" s="245"/>
      <c r="K35" s="245"/>
      <c r="L35" s="245"/>
      <c r="M35" s="245"/>
      <c r="N35" s="245"/>
      <c r="O35" s="245"/>
      <c r="P35" s="245"/>
      <c r="Q35" s="245"/>
    </row>
    <row r="36" spans="1:21" x14ac:dyDescent="0.35">
      <c r="A36" s="76"/>
      <c r="B36" s="76"/>
      <c r="C36" s="76"/>
      <c r="D36" s="76"/>
      <c r="E36" s="76"/>
      <c r="F36" s="76"/>
      <c r="G36" s="76"/>
      <c r="H36" s="76"/>
      <c r="I36" s="76"/>
      <c r="J36" s="76"/>
      <c r="K36" s="76"/>
      <c r="L36" s="76"/>
      <c r="M36" s="76"/>
      <c r="N36" s="76"/>
    </row>
    <row r="37" spans="1:21" x14ac:dyDescent="0.35">
      <c r="A37" s="77" t="s">
        <v>32</v>
      </c>
      <c r="B37" s="63" t="s">
        <v>35</v>
      </c>
      <c r="C37" s="63" t="s">
        <v>36</v>
      </c>
      <c r="D37" s="63" t="s">
        <v>37</v>
      </c>
      <c r="E37" s="64">
        <v>45444</v>
      </c>
      <c r="F37" s="65">
        <v>45474</v>
      </c>
      <c r="G37" s="65">
        <v>45505</v>
      </c>
      <c r="H37" s="65">
        <v>45536</v>
      </c>
      <c r="I37" s="65">
        <v>45566</v>
      </c>
      <c r="J37" s="65">
        <v>45597</v>
      </c>
      <c r="K37" s="65">
        <v>45627</v>
      </c>
      <c r="L37" s="65">
        <v>45658</v>
      </c>
      <c r="M37" s="65">
        <v>45689</v>
      </c>
      <c r="N37" s="65">
        <v>45717</v>
      </c>
      <c r="O37" s="65">
        <v>45748</v>
      </c>
      <c r="P37" s="65">
        <v>45778</v>
      </c>
      <c r="Q37" s="65">
        <v>45809</v>
      </c>
      <c r="R37" s="66" t="s">
        <v>209</v>
      </c>
    </row>
    <row r="38" spans="1:21" x14ac:dyDescent="0.35">
      <c r="A38" s="49" t="s">
        <v>47</v>
      </c>
      <c r="B38" s="70">
        <v>0.67700000000000005</v>
      </c>
      <c r="C38" s="70">
        <v>0.68799999999999994</v>
      </c>
      <c r="D38" s="70">
        <v>0.622</v>
      </c>
      <c r="E38" s="69">
        <v>0.69499999999999995</v>
      </c>
      <c r="F38" s="69">
        <v>0.60399999999999998</v>
      </c>
      <c r="G38" s="69">
        <v>0.69599999999999995</v>
      </c>
      <c r="H38" s="69">
        <v>0.61899999999999999</v>
      </c>
      <c r="I38" s="69">
        <v>0.65900000000000003</v>
      </c>
      <c r="J38" s="69">
        <v>0.66900000000000004</v>
      </c>
      <c r="K38" s="69">
        <v>0.66100000000000003</v>
      </c>
      <c r="L38" s="69">
        <v>0.622</v>
      </c>
      <c r="M38" s="69">
        <v>0.624</v>
      </c>
      <c r="N38" s="69">
        <v>0.68</v>
      </c>
      <c r="O38" s="69">
        <v>0.60299999999999998</v>
      </c>
      <c r="P38" s="69">
        <v>0.53700000000000003</v>
      </c>
      <c r="Q38" s="69">
        <v>0.56799999999999995</v>
      </c>
      <c r="R38" s="79">
        <v>0.61599999999999999</v>
      </c>
    </row>
    <row r="39" spans="1:21" x14ac:dyDescent="0.35">
      <c r="A39" s="49" t="s">
        <v>49</v>
      </c>
      <c r="B39" s="70">
        <v>0.84599999999999997</v>
      </c>
      <c r="C39" s="70">
        <v>0.874</v>
      </c>
      <c r="D39" s="70">
        <v>0.879</v>
      </c>
      <c r="E39" s="78">
        <v>0.88400000000000001</v>
      </c>
      <c r="F39" s="69">
        <v>0.88100000000000001</v>
      </c>
      <c r="G39" s="69">
        <v>0.89800000000000002</v>
      </c>
      <c r="H39" s="69">
        <v>0.90500000000000003</v>
      </c>
      <c r="I39" s="69">
        <v>0.88</v>
      </c>
      <c r="J39" s="69">
        <v>0.89700000000000002</v>
      </c>
      <c r="K39" s="69">
        <v>0.92200000000000004</v>
      </c>
      <c r="L39" s="69">
        <v>0.878</v>
      </c>
      <c r="M39" s="69">
        <v>0.90900000000000003</v>
      </c>
      <c r="N39" s="69">
        <v>0.89700000000000002</v>
      </c>
      <c r="O39" s="69">
        <v>0.89400000000000002</v>
      </c>
      <c r="P39" s="69">
        <v>0.88500000000000001</v>
      </c>
      <c r="Q39" s="69">
        <v>0.89</v>
      </c>
      <c r="R39" s="79">
        <v>0.89400000000000002</v>
      </c>
    </row>
    <row r="40" spans="1:21" x14ac:dyDescent="0.35">
      <c r="A40" s="49" t="s">
        <v>50</v>
      </c>
      <c r="B40" s="70">
        <v>0.47399999999999998</v>
      </c>
      <c r="C40" s="70">
        <v>0.44700000000000001</v>
      </c>
      <c r="D40" s="70">
        <v>0.40600000000000003</v>
      </c>
      <c r="E40" s="78">
        <v>0.42</v>
      </c>
      <c r="F40" s="69">
        <v>0.41</v>
      </c>
      <c r="G40" s="69">
        <v>0.47099999999999997</v>
      </c>
      <c r="H40" s="69">
        <v>0.52300000000000002</v>
      </c>
      <c r="I40" s="69">
        <v>0.41599999999999998</v>
      </c>
      <c r="J40" s="69">
        <v>0.45600000000000002</v>
      </c>
      <c r="K40" s="69">
        <v>0.64600000000000002</v>
      </c>
      <c r="L40" s="69">
        <v>0.45600000000000002</v>
      </c>
      <c r="M40" s="69">
        <v>0.39</v>
      </c>
      <c r="N40" s="69">
        <v>0.39</v>
      </c>
      <c r="O40" s="69">
        <v>0.497</v>
      </c>
      <c r="P40" s="69">
        <v>0.48299999999999998</v>
      </c>
      <c r="Q40" s="69">
        <v>0.497</v>
      </c>
      <c r="R40" s="79">
        <v>0.46600000000000003</v>
      </c>
    </row>
    <row r="41" spans="1:21" x14ac:dyDescent="0.35">
      <c r="A41" s="49" t="s">
        <v>159</v>
      </c>
      <c r="B41" s="70">
        <v>0.90500000000000003</v>
      </c>
      <c r="C41" s="70">
        <v>0.96699999999999997</v>
      </c>
      <c r="D41" s="70">
        <v>0.96099999999999997</v>
      </c>
      <c r="E41" s="78">
        <v>0.94599999999999995</v>
      </c>
      <c r="F41" s="69">
        <v>0.97799999999999998</v>
      </c>
      <c r="G41" s="69">
        <v>0.97599999999999998</v>
      </c>
      <c r="H41" s="69">
        <v>0.95099999999999996</v>
      </c>
      <c r="I41" s="69">
        <v>0.95399999999999996</v>
      </c>
      <c r="J41" s="69">
        <v>0.93400000000000005</v>
      </c>
      <c r="K41" s="69">
        <v>0.97899999999999998</v>
      </c>
      <c r="L41" s="69">
        <v>0.88100000000000001</v>
      </c>
      <c r="M41" s="69">
        <v>0.92500000000000004</v>
      </c>
      <c r="N41" s="69">
        <v>0.95</v>
      </c>
      <c r="O41" s="69">
        <v>0.93899999999999995</v>
      </c>
      <c r="P41" s="69">
        <v>0.873</v>
      </c>
      <c r="Q41" s="69">
        <v>0.78900000000000003</v>
      </c>
      <c r="R41" s="79">
        <v>0.93100000000000005</v>
      </c>
    </row>
    <row r="42" spans="1:21" x14ac:dyDescent="0.35">
      <c r="A42" s="49" t="s">
        <v>160</v>
      </c>
      <c r="B42" s="70">
        <v>0.85499999999999998</v>
      </c>
      <c r="C42" s="70">
        <v>0.94599999999999995</v>
      </c>
      <c r="D42" s="70">
        <v>0.93400000000000005</v>
      </c>
      <c r="E42" s="78">
        <v>0.83299999999999996</v>
      </c>
      <c r="F42" s="69">
        <v>0.94199999999999995</v>
      </c>
      <c r="G42" s="69">
        <v>0.82799999999999996</v>
      </c>
      <c r="H42" s="69">
        <v>0.94599999999999995</v>
      </c>
      <c r="I42" s="69">
        <v>0.875</v>
      </c>
      <c r="J42" s="69">
        <v>0.92100000000000004</v>
      </c>
      <c r="K42" s="69">
        <v>0.94899999999999995</v>
      </c>
      <c r="L42" s="69">
        <v>0.77800000000000002</v>
      </c>
      <c r="M42" s="69">
        <v>0.82899999999999996</v>
      </c>
      <c r="N42" s="69">
        <v>0.93</v>
      </c>
      <c r="O42" s="69">
        <v>0.94899999999999995</v>
      </c>
      <c r="P42" s="69">
        <v>0.86599999999999999</v>
      </c>
      <c r="Q42" s="69">
        <v>0.75800000000000001</v>
      </c>
      <c r="R42" s="79">
        <v>0.88900000000000001</v>
      </c>
    </row>
    <row r="43" spans="1:21" x14ac:dyDescent="0.35">
      <c r="A43" s="49" t="s">
        <v>53</v>
      </c>
      <c r="B43" s="70">
        <v>0.63400000000000001</v>
      </c>
      <c r="C43" s="70">
        <v>0.63400000000000001</v>
      </c>
      <c r="D43" s="70">
        <v>0.64300000000000002</v>
      </c>
      <c r="E43" s="80">
        <v>0.69199999999999995</v>
      </c>
      <c r="F43" s="69">
        <v>0.63</v>
      </c>
      <c r="G43" s="69">
        <v>0.56499999999999995</v>
      </c>
      <c r="H43" s="69">
        <v>0.64100000000000001</v>
      </c>
      <c r="I43" s="69">
        <v>0.627</v>
      </c>
      <c r="J43" s="69">
        <v>0.70699999999999996</v>
      </c>
      <c r="K43" s="69">
        <v>0.84799999999999998</v>
      </c>
      <c r="L43" s="69">
        <v>0.48299999999999998</v>
      </c>
      <c r="M43" s="69">
        <v>0.42199999999999999</v>
      </c>
      <c r="N43" s="69">
        <v>0.63200000000000001</v>
      </c>
      <c r="O43" s="69">
        <v>0.85199999999999998</v>
      </c>
      <c r="P43" s="69">
        <v>0.62</v>
      </c>
      <c r="Q43" s="69">
        <v>0.65500000000000003</v>
      </c>
      <c r="R43" s="79">
        <v>0.63300000000000001</v>
      </c>
      <c r="U43" s="71"/>
    </row>
    <row r="44" spans="1:21" x14ac:dyDescent="0.35">
      <c r="A44" s="75"/>
      <c r="B44" s="76"/>
      <c r="C44" s="76"/>
      <c r="D44" s="76"/>
      <c r="E44" s="76"/>
      <c r="F44" s="76"/>
      <c r="G44" s="76"/>
      <c r="H44" s="76"/>
      <c r="K44" s="76"/>
      <c r="L44" s="76"/>
      <c r="M44" s="76"/>
    </row>
    <row r="48" spans="1:21" x14ac:dyDescent="0.35">
      <c r="M48" s="81"/>
    </row>
  </sheetData>
  <sheetProtection algorithmName="SHA-512" hashValue="PHZchSuPFcpBBl84RVbcDUmr80cZQoH8GZgKu0YwR77d6ruh92rjpcueflyZ2HcipAZ5svv+6InGN+mW0iuuTA==" saltValue="Xipgjj52yftYlktHdwtHFw==" spinCount="100000" sheet="1" objects="1" scenarios="1" selectLockedCell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0"/>
  <sheetViews>
    <sheetView zoomScale="90" zoomScaleNormal="90" workbookViewId="0">
      <selection activeCell="B49" sqref="B49:H49"/>
    </sheetView>
  </sheetViews>
  <sheetFormatPr defaultColWidth="9.1796875" defaultRowHeight="14.5" x14ac:dyDescent="0.35"/>
  <cols>
    <col min="1" max="1" width="26.7265625" style="4" bestFit="1" customWidth="1"/>
    <col min="2" max="2" width="9.26953125" style="4" customWidth="1"/>
    <col min="3" max="16384" width="9.1796875" style="4"/>
  </cols>
  <sheetData>
    <row r="1" spans="1:14" x14ac:dyDescent="0.35">
      <c r="A1" s="47" t="s">
        <v>28</v>
      </c>
      <c r="B1" s="48">
        <v>45444</v>
      </c>
      <c r="C1" s="48">
        <v>45474</v>
      </c>
      <c r="D1" s="48">
        <v>45505</v>
      </c>
      <c r="E1" s="48">
        <v>45536</v>
      </c>
      <c r="F1" s="48">
        <v>45566</v>
      </c>
      <c r="G1" s="48">
        <v>45597</v>
      </c>
      <c r="H1" s="48">
        <v>45627</v>
      </c>
      <c r="I1" s="48">
        <v>45658</v>
      </c>
      <c r="J1" s="48">
        <v>45689</v>
      </c>
      <c r="K1" s="48">
        <v>45717</v>
      </c>
      <c r="L1" s="48">
        <v>45748</v>
      </c>
      <c r="M1" s="48">
        <v>45778</v>
      </c>
      <c r="N1" s="48">
        <v>45809</v>
      </c>
    </row>
    <row r="2" spans="1:14" x14ac:dyDescent="0.35">
      <c r="A2" s="49" t="s">
        <v>205</v>
      </c>
      <c r="B2" s="50">
        <v>2773</v>
      </c>
      <c r="C2" s="50">
        <v>2515</v>
      </c>
      <c r="D2" s="50">
        <v>2549</v>
      </c>
      <c r="E2" s="50">
        <v>2676</v>
      </c>
      <c r="F2" s="50">
        <v>3262</v>
      </c>
      <c r="G2" s="50">
        <v>3037</v>
      </c>
      <c r="H2" s="50">
        <v>1897</v>
      </c>
      <c r="I2" s="50">
        <v>2406</v>
      </c>
      <c r="J2" s="50">
        <v>3125</v>
      </c>
      <c r="K2" s="50">
        <v>3909</v>
      </c>
      <c r="L2" s="50">
        <v>3066</v>
      </c>
      <c r="M2" s="50">
        <v>5460</v>
      </c>
      <c r="N2" s="50">
        <v>4288</v>
      </c>
    </row>
    <row r="3" spans="1:14" x14ac:dyDescent="0.35">
      <c r="A3" s="49" t="s">
        <v>43</v>
      </c>
      <c r="B3" s="50">
        <v>10312</v>
      </c>
      <c r="C3" s="50">
        <v>11674</v>
      </c>
      <c r="D3" s="50">
        <v>12594</v>
      </c>
      <c r="E3" s="50">
        <v>11698</v>
      </c>
      <c r="F3" s="50">
        <v>11543</v>
      </c>
      <c r="G3" s="50">
        <v>10442</v>
      </c>
      <c r="H3" s="50">
        <v>7505</v>
      </c>
      <c r="I3" s="50">
        <v>9903</v>
      </c>
      <c r="J3" s="50">
        <v>11628</v>
      </c>
      <c r="K3" s="50">
        <v>12614</v>
      </c>
      <c r="L3" s="50">
        <v>10272</v>
      </c>
      <c r="M3" s="50">
        <v>14590</v>
      </c>
      <c r="N3" s="50">
        <v>13096</v>
      </c>
    </row>
    <row r="4" spans="1:14" x14ac:dyDescent="0.35">
      <c r="A4" s="49" t="s">
        <v>44</v>
      </c>
      <c r="B4" s="50">
        <v>1718</v>
      </c>
      <c r="C4" s="50">
        <v>1342</v>
      </c>
      <c r="D4" s="50">
        <v>1447</v>
      </c>
      <c r="E4" s="50">
        <v>1571</v>
      </c>
      <c r="F4" s="50">
        <v>2088</v>
      </c>
      <c r="G4" s="50">
        <v>1884</v>
      </c>
      <c r="H4" s="50">
        <v>1197</v>
      </c>
      <c r="I4" s="50">
        <v>1599</v>
      </c>
      <c r="J4" s="50">
        <v>2046</v>
      </c>
      <c r="K4" s="50">
        <v>2402</v>
      </c>
      <c r="L4" s="50">
        <v>1952</v>
      </c>
      <c r="M4" s="50">
        <v>3642</v>
      </c>
      <c r="N4" s="50">
        <v>3056</v>
      </c>
    </row>
    <row r="8" spans="1:14" x14ac:dyDescent="0.35">
      <c r="A8" s="47" t="s">
        <v>215</v>
      </c>
      <c r="B8" s="48">
        <v>45444</v>
      </c>
      <c r="C8" s="48">
        <v>45474</v>
      </c>
      <c r="D8" s="48">
        <v>45505</v>
      </c>
      <c r="E8" s="48">
        <v>45536</v>
      </c>
      <c r="F8" s="48">
        <v>45566</v>
      </c>
      <c r="G8" s="48">
        <v>45597</v>
      </c>
      <c r="H8" s="48">
        <v>45627</v>
      </c>
      <c r="I8" s="48">
        <v>45658</v>
      </c>
      <c r="J8" s="48">
        <v>45689</v>
      </c>
      <c r="K8" s="48">
        <v>45717</v>
      </c>
      <c r="L8" s="48">
        <v>45748</v>
      </c>
      <c r="M8" s="48">
        <v>45778</v>
      </c>
      <c r="N8" s="48">
        <v>45809</v>
      </c>
    </row>
    <row r="9" spans="1:14" x14ac:dyDescent="0.35">
      <c r="A9" s="51" t="s">
        <v>57</v>
      </c>
      <c r="B9" s="50">
        <v>121</v>
      </c>
      <c r="C9" s="50">
        <v>101</v>
      </c>
      <c r="D9" s="50">
        <v>85</v>
      </c>
      <c r="E9" s="50">
        <v>83</v>
      </c>
      <c r="F9" s="50">
        <v>75</v>
      </c>
      <c r="G9" s="50">
        <v>68</v>
      </c>
      <c r="H9" s="50">
        <v>60</v>
      </c>
      <c r="I9" s="50">
        <v>58</v>
      </c>
      <c r="J9" s="50">
        <v>67</v>
      </c>
      <c r="K9" s="50">
        <v>67</v>
      </c>
      <c r="L9" s="50">
        <v>61</v>
      </c>
      <c r="M9" s="50">
        <v>79</v>
      </c>
      <c r="N9" s="50">
        <v>59</v>
      </c>
    </row>
    <row r="10" spans="1:14" x14ac:dyDescent="0.35">
      <c r="A10" s="51" t="s">
        <v>153</v>
      </c>
      <c r="B10" s="50">
        <v>80</v>
      </c>
      <c r="C10" s="50">
        <v>80</v>
      </c>
      <c r="D10" s="50">
        <v>78</v>
      </c>
      <c r="E10" s="50">
        <v>79</v>
      </c>
      <c r="F10" s="50">
        <v>64</v>
      </c>
      <c r="G10" s="50">
        <v>66</v>
      </c>
      <c r="H10" s="50">
        <v>62</v>
      </c>
      <c r="I10" s="50">
        <v>69</v>
      </c>
      <c r="J10" s="50">
        <v>64</v>
      </c>
      <c r="K10" s="50">
        <v>63</v>
      </c>
      <c r="L10" s="50">
        <v>60</v>
      </c>
      <c r="M10" s="50">
        <v>69</v>
      </c>
      <c r="N10" s="50">
        <v>64</v>
      </c>
    </row>
    <row r="11" spans="1:14" x14ac:dyDescent="0.35">
      <c r="A11" s="51" t="s">
        <v>154</v>
      </c>
      <c r="B11" s="50">
        <v>9</v>
      </c>
      <c r="C11" s="50">
        <v>7</v>
      </c>
      <c r="D11" s="50">
        <v>8</v>
      </c>
      <c r="E11" s="50">
        <v>9</v>
      </c>
      <c r="F11" s="50">
        <v>11</v>
      </c>
      <c r="G11" s="50">
        <v>9</v>
      </c>
      <c r="H11" s="50">
        <v>10</v>
      </c>
      <c r="I11" s="50">
        <v>9</v>
      </c>
      <c r="J11" s="50">
        <v>10</v>
      </c>
      <c r="K11" s="50">
        <v>11</v>
      </c>
      <c r="L11" s="50">
        <v>16</v>
      </c>
      <c r="M11" s="50">
        <v>14</v>
      </c>
      <c r="N11" s="50">
        <v>17</v>
      </c>
    </row>
    <row r="15" spans="1:14" x14ac:dyDescent="0.35">
      <c r="A15" s="47" t="s">
        <v>8</v>
      </c>
      <c r="B15" s="48">
        <v>45444</v>
      </c>
      <c r="C15" s="48">
        <v>45474</v>
      </c>
      <c r="D15" s="48">
        <v>45505</v>
      </c>
      <c r="E15" s="48">
        <v>45536</v>
      </c>
      <c r="F15" s="48">
        <v>45566</v>
      </c>
      <c r="G15" s="48">
        <v>45597</v>
      </c>
      <c r="H15" s="48">
        <v>45627</v>
      </c>
      <c r="I15" s="48">
        <v>45658</v>
      </c>
      <c r="J15" s="48">
        <v>45689</v>
      </c>
      <c r="K15" s="48">
        <v>45717</v>
      </c>
      <c r="L15" s="48">
        <v>45748</v>
      </c>
      <c r="M15" s="48">
        <v>45778</v>
      </c>
      <c r="N15" s="48">
        <v>45809</v>
      </c>
    </row>
    <row r="16" spans="1:14" x14ac:dyDescent="0.35">
      <c r="A16" s="51" t="s">
        <v>90</v>
      </c>
      <c r="B16" s="50">
        <v>43318</v>
      </c>
      <c r="C16" s="50">
        <v>43893</v>
      </c>
      <c r="D16" s="50">
        <v>43290</v>
      </c>
      <c r="E16" s="50">
        <v>42649</v>
      </c>
      <c r="F16" s="50">
        <v>44191</v>
      </c>
      <c r="G16" s="50">
        <v>45043</v>
      </c>
      <c r="H16" s="50">
        <v>46076</v>
      </c>
      <c r="I16" s="50">
        <v>46394</v>
      </c>
      <c r="J16" s="50">
        <v>46011</v>
      </c>
      <c r="K16" s="50">
        <v>46590</v>
      </c>
      <c r="L16" s="50">
        <v>46640</v>
      </c>
      <c r="M16" s="50">
        <v>45317</v>
      </c>
      <c r="N16" s="50">
        <v>46336</v>
      </c>
    </row>
    <row r="17" spans="1:14" x14ac:dyDescent="0.35">
      <c r="A17" s="51" t="s">
        <v>93</v>
      </c>
      <c r="B17" s="50">
        <v>27728</v>
      </c>
      <c r="C17" s="50">
        <v>26589</v>
      </c>
      <c r="D17" s="50">
        <v>26261</v>
      </c>
      <c r="E17" s="50">
        <v>26299</v>
      </c>
      <c r="F17" s="50">
        <v>27867</v>
      </c>
      <c r="G17" s="50">
        <v>28696</v>
      </c>
      <c r="H17" s="50">
        <v>28654</v>
      </c>
      <c r="I17" s="50">
        <v>27734</v>
      </c>
      <c r="J17" s="50">
        <v>26453</v>
      </c>
      <c r="K17" s="50">
        <v>25262</v>
      </c>
      <c r="L17" s="50">
        <v>24549</v>
      </c>
      <c r="M17" s="50">
        <v>23226</v>
      </c>
      <c r="N17" s="50">
        <v>21667</v>
      </c>
    </row>
    <row r="19" spans="1:14" x14ac:dyDescent="0.35">
      <c r="A19" s="216" t="s">
        <v>216</v>
      </c>
      <c r="B19" s="215">
        <v>45444</v>
      </c>
      <c r="C19" s="215">
        <v>45474</v>
      </c>
      <c r="D19" s="215">
        <v>45505</v>
      </c>
      <c r="E19" s="215">
        <v>45536</v>
      </c>
      <c r="F19" s="215">
        <v>45566</v>
      </c>
      <c r="G19" s="215">
        <v>45597</v>
      </c>
      <c r="H19" s="215">
        <v>45627</v>
      </c>
      <c r="I19" s="215">
        <v>45658</v>
      </c>
      <c r="J19" s="215">
        <v>45689</v>
      </c>
      <c r="K19" s="215">
        <v>45717</v>
      </c>
      <c r="L19" s="215">
        <v>45748</v>
      </c>
      <c r="M19" s="215">
        <v>45778</v>
      </c>
      <c r="N19" s="48">
        <v>45809</v>
      </c>
    </row>
    <row r="20" spans="1:14" x14ac:dyDescent="0.35">
      <c r="A20" s="51" t="s">
        <v>57</v>
      </c>
      <c r="B20" s="50">
        <v>1236</v>
      </c>
      <c r="C20" s="50">
        <v>956</v>
      </c>
      <c r="D20" s="50">
        <v>1903</v>
      </c>
      <c r="E20" s="50">
        <v>2808</v>
      </c>
      <c r="F20" s="50">
        <v>1985</v>
      </c>
      <c r="G20" s="50">
        <v>1662</v>
      </c>
      <c r="H20" s="50">
        <v>830</v>
      </c>
      <c r="I20" s="50">
        <v>529</v>
      </c>
      <c r="J20" s="50">
        <v>829</v>
      </c>
      <c r="K20" s="50">
        <v>285</v>
      </c>
      <c r="L20" s="50">
        <v>389</v>
      </c>
      <c r="M20" s="50">
        <v>985</v>
      </c>
      <c r="N20" s="50">
        <v>250</v>
      </c>
    </row>
    <row r="21" spans="1:14" x14ac:dyDescent="0.35">
      <c r="A21" s="51" t="s">
        <v>153</v>
      </c>
      <c r="B21" s="50">
        <v>3625</v>
      </c>
      <c r="C21" s="50">
        <v>5215</v>
      </c>
      <c r="D21" s="50">
        <v>6184</v>
      </c>
      <c r="E21" s="50">
        <v>6470</v>
      </c>
      <c r="F21" s="50">
        <v>4999</v>
      </c>
      <c r="G21" s="50">
        <v>4318</v>
      </c>
      <c r="H21" s="50">
        <v>4557</v>
      </c>
      <c r="I21" s="50">
        <v>5311</v>
      </c>
      <c r="J21" s="50">
        <v>6792</v>
      </c>
      <c r="K21" s="50">
        <v>8225</v>
      </c>
      <c r="L21" s="50">
        <v>8919</v>
      </c>
      <c r="M21" s="50">
        <v>11301</v>
      </c>
      <c r="N21" s="50">
        <v>13063</v>
      </c>
    </row>
    <row r="22" spans="1:14" x14ac:dyDescent="0.35">
      <c r="A22" s="51" t="s">
        <v>154</v>
      </c>
      <c r="B22" s="50">
        <v>125</v>
      </c>
      <c r="C22" s="50">
        <v>145</v>
      </c>
      <c r="D22" s="50">
        <v>158</v>
      </c>
      <c r="E22" s="50">
        <v>95</v>
      </c>
      <c r="F22" s="50">
        <v>98</v>
      </c>
      <c r="G22" s="50">
        <v>168</v>
      </c>
      <c r="H22" s="50">
        <v>154</v>
      </c>
      <c r="I22" s="50">
        <v>216</v>
      </c>
      <c r="J22" s="50">
        <v>163</v>
      </c>
      <c r="K22" s="50">
        <v>196</v>
      </c>
      <c r="L22" s="50">
        <v>98</v>
      </c>
      <c r="M22" s="50">
        <v>61</v>
      </c>
      <c r="N22" s="50">
        <v>37</v>
      </c>
    </row>
    <row r="47" spans="1:8" ht="45.5" x14ac:dyDescent="0.35">
      <c r="A47" s="53" t="s">
        <v>147</v>
      </c>
      <c r="B47" s="268" t="s">
        <v>217</v>
      </c>
      <c r="C47" s="238"/>
      <c r="D47" s="238"/>
      <c r="E47" s="238"/>
      <c r="F47" s="238"/>
      <c r="G47" s="238"/>
      <c r="H47" s="239"/>
    </row>
    <row r="48" spans="1:8" x14ac:dyDescent="0.35">
      <c r="A48" s="55" t="s">
        <v>218</v>
      </c>
      <c r="B48" s="56" t="s">
        <v>60</v>
      </c>
      <c r="C48" s="56" t="s">
        <v>61</v>
      </c>
      <c r="D48" s="56" t="s">
        <v>62</v>
      </c>
      <c r="E48" s="56" t="s">
        <v>63</v>
      </c>
      <c r="F48" s="56" t="s">
        <v>64</v>
      </c>
      <c r="G48" s="56" t="s">
        <v>65</v>
      </c>
      <c r="H48" s="57" t="s">
        <v>66</v>
      </c>
    </row>
    <row r="49" spans="1:8" x14ac:dyDescent="0.35">
      <c r="A49" s="58" t="s">
        <v>110</v>
      </c>
      <c r="B49" s="59">
        <v>82</v>
      </c>
      <c r="C49" s="59">
        <v>79</v>
      </c>
      <c r="D49" s="59">
        <v>85</v>
      </c>
      <c r="E49" s="59">
        <v>78</v>
      </c>
      <c r="F49" s="59">
        <v>133</v>
      </c>
      <c r="G49" s="59">
        <v>202</v>
      </c>
      <c r="H49" s="59">
        <v>529</v>
      </c>
    </row>
    <row r="50" spans="1:8" x14ac:dyDescent="0.35">
      <c r="A50" s="58" t="s">
        <v>111</v>
      </c>
      <c r="B50" s="59">
        <v>619</v>
      </c>
      <c r="C50" s="59">
        <v>587</v>
      </c>
      <c r="D50" s="59">
        <v>584</v>
      </c>
      <c r="E50" s="59">
        <v>348</v>
      </c>
      <c r="F50" s="59">
        <v>345</v>
      </c>
      <c r="G50" s="59">
        <v>272</v>
      </c>
      <c r="H50" s="59">
        <v>416</v>
      </c>
    </row>
  </sheetData>
  <mergeCells count="1">
    <mergeCell ref="B47:H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487EEE-7932-4F3E-AAF3-08577A1263C8}">
  <ds:schemaRefs>
    <ds:schemaRef ds:uri="http://schemas.microsoft.com/sharepoint/v3/contenttype/forms"/>
  </ds:schemaRefs>
</ds:datastoreItem>
</file>

<file path=customXml/itemProps2.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5CF18A-C657-44F9-904E-F02A57E2EE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Dayna</dc:creator>
  <cp:keywords/>
  <dc:description/>
  <cp:lastModifiedBy>Thurbon, Teresa</cp:lastModifiedBy>
  <cp:revision/>
  <dcterms:created xsi:type="dcterms:W3CDTF">2022-05-18T00:31:39Z</dcterms:created>
  <dcterms:modified xsi:type="dcterms:W3CDTF">2025-07-14T23:50:49Z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