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howInkAnnotation="0"/>
  <mc:AlternateContent xmlns:mc="http://schemas.openxmlformats.org/markup-compatibility/2006">
    <mc:Choice Requires="x15">
      <x15ac:absPath xmlns:x15ac="http://schemas.microsoft.com/office/spreadsheetml/2010/11/ac" url="R:\Commems &amp; War Graves\Anzac Cen &amp; Comms\Comms &amp; Support\Common\WST\Teresa\"/>
    </mc:Choice>
  </mc:AlternateContent>
  <xr:revisionPtr revIDLastSave="0" documentId="8_{699D06E0-2BFE-47F6-B7C1-59DA7EA0FFFB}" xr6:coauthVersionLast="47" xr6:coauthVersionMax="47" xr10:uidLastSave="{00000000-0000-0000-0000-000000000000}"/>
  <bookViews>
    <workbookView xWindow="33720" yWindow="-120" windowWidth="29040" windowHeight="15840" tabRatio="729" xr2:uid="{00000000-000D-0000-FFFF-FFFF00000000}"/>
  </bookViews>
  <sheets>
    <sheet name="Index" sheetId="21" r:id="rId1"/>
    <sheet name="Claims Received" sheetId="14" r:id="rId2"/>
    <sheet name="Unallocated Claims" sheetId="24" r:id="rId3"/>
    <sheet name="Claims Being Processed" sheetId="15" r:id="rId4"/>
    <sheet name="Determinations" sheetId="16" r:id="rId5"/>
    <sheet name="Time Taken to Process" sheetId="17" r:id="rId6"/>
    <sheet name="Conditions" sheetId="18" r:id="rId7"/>
    <sheet name="Acceptance Rates " sheetId="19" r:id="rId8"/>
    <sheet name="graph data" sheetId="22" state="hidden" r:id="rId9"/>
  </sheets>
  <externalReferences>
    <externalReference r:id="rId10"/>
  </externalReferences>
  <definedNames>
    <definedName name="Age_distribution_of_all_claims_on_hand​" localSheetId="3">'Claims Being Processed'!$A$95</definedName>
    <definedName name="Age_distribution_of_Claims_being_processed​" localSheetId="3">'Claims Being Processed'!$A$42</definedName>
    <definedName name="Age_distribution_of_claims_unallocated​__Calendar_days" localSheetId="2">'Unallocated Claims'!$A$47</definedName>
    <definedName name="Age_distribution_of_claims_unallocated​__Calendar_days">'Claims Received'!#REF!</definedName>
    <definedName name="Age_distribution_of_Determinations_2" localSheetId="4">Determinations!$A$44</definedName>
    <definedName name="Age_distribution_of_unallocated_claims" localSheetId="2">'Unallocated Claims'!$A$63</definedName>
    <definedName name="Age_distribution_of_unallocated_claims">'Claims Received'!#REF!</definedName>
    <definedName name="Average_time_taken_to_register_2" localSheetId="2">'Unallocated Claims'!#REF!</definedName>
    <definedName name="Average_time_taken_to_register_2">'Claims Received'!#REF!</definedName>
    <definedName name="Claim_Acceptance_Rates">'Acceptance Rates '!$A$37</definedName>
    <definedName name="Claim_Acceptance_rates_and_Lodgement_Channel" localSheetId="7">'Acceptance Rates '!$A$46</definedName>
    <definedName name="Claims_being_Processed​">'Claims Being Processed'!$A$25</definedName>
    <definedName name="Claims_on_hand​_1" localSheetId="3">'Claims Being Processed'!$A$76</definedName>
    <definedName name="Claims_unallocated" localSheetId="2">'Unallocated Claims'!$A$29</definedName>
    <definedName name="Claims_unallocated">'Claims Received'!#REF!</definedName>
    <definedName name="Claims_unallocated_FYTD" localSheetId="2">'Unallocated Claims'!$A$29</definedName>
    <definedName name="Claims_unallocated_FYTD">'Claims Received'!#REF!</definedName>
    <definedName name="Condidtions_total_time_to_process__calendar_days" localSheetId="6">Conditions!#REF!</definedName>
    <definedName name="Condition__determined_1" localSheetId="6">Conditions!$A$59</definedName>
    <definedName name="Condition_Acceptance_Rates" localSheetId="7">'Acceptance Rates '!$A$26</definedName>
    <definedName name="Conditions_being_processed_by_an" localSheetId="6">Conditions!$A$41</definedName>
    <definedName name="Conditions_On_hand" localSheetId="6">Conditions!$A$50</definedName>
    <definedName name="Conditions_total_time_to_process__calendar_days">Conditions!#REF!</definedName>
    <definedName name="Conditions_unallocated" localSheetId="6">Conditions!$A$32</definedName>
    <definedName name="Determinations___Claims​" localSheetId="4">Determinations!$A$27</definedName>
    <definedName name="ID" localSheetId="7" hidden="1">"f0eda054-1a36-4173-b728-021a88fd2d24"</definedName>
    <definedName name="ID" localSheetId="3" hidden="1">"f5fc1b77-b4d6-4e2c-bf66-1d58ce7d0cc2"</definedName>
    <definedName name="ID" localSheetId="1" hidden="1">"d018ccdb-d703-44b7-90de-bd6e6e25c8ad"</definedName>
    <definedName name="ID" localSheetId="6" hidden="1">"2ed8f1be-9cf0-4a23-9903-3f271c3dab28"</definedName>
    <definedName name="ID" localSheetId="4" hidden="1">"dfbf2c40-b6ce-41e9-bb41-6326c43de250"</definedName>
    <definedName name="ID" localSheetId="8" hidden="1">"b27d39d7-5452-47a8-a917-1f2a7de8ae8a"</definedName>
    <definedName name="ID" localSheetId="0" hidden="1">"35458439-81cf-4e63-9d29-252572b6b753"</definedName>
    <definedName name="ID" localSheetId="5" hidden="1">"f2c4e61e-55e5-4554-abf8-038dc5cdcc8d"</definedName>
    <definedName name="ID" localSheetId="2" hidden="1">"d018ccdb-d703-44b7-90de-bd6e6e25c8ad"</definedName>
    <definedName name="Incoming_claims" localSheetId="7">#REF!</definedName>
    <definedName name="Incoming_Claims" localSheetId="2">'Unallocated Claims'!#REF!</definedName>
    <definedName name="Incoming_Claims">'Claims Received'!$A$23</definedName>
    <definedName name="Incoming_claims_FYTD_2023_2024" localSheetId="2">'Unallocated Claims'!#REF!</definedName>
    <definedName name="Incoming_claims_FYTD_2023_2024">'Claims Received'!$A$23</definedName>
    <definedName name="Incoming_condidtions_claimed" localSheetId="6">Conditions!$A$23</definedName>
    <definedName name="Incoming_Conditions">Conditions!$A$23</definedName>
    <definedName name="Incoming_Conditions_Claimed" localSheetId="6">Conditions!$A$23</definedName>
    <definedName name="Margin">[1]M_Control_Ref!$W$11</definedName>
    <definedName name="Time_taken_register">'Time Taken to Process'!#REF!</definedName>
    <definedName name="Time_taken_to_allocate" localSheetId="5">'Time Taken to Process'!$A$31</definedName>
    <definedName name="Time_taken_to_allocate" localSheetId="2">'Unallocated Claims'!#REF!</definedName>
    <definedName name="Time_taken_to_allocate">'Claims Received'!#REF!</definedName>
    <definedName name="Time_taken_to_process_conditions">'Time Taken to Process'!$A$58</definedName>
    <definedName name="Time_taken_to_register" localSheetId="5">'Time Taken to Process'!$A$24</definedName>
    <definedName name="Time_to_taken_to_investigate_and_determine" localSheetId="5">'Time Taken to Process'!$A$38</definedName>
    <definedName name="Time_with_a_DVA_officer">'Time Taken to Process'!$A$38</definedName>
    <definedName name="Total_Time_taken_to_Process" localSheetId="5">'Time Taken to Process'!$A$45</definedName>
    <definedName name="Total_time_to_process___Conditions" localSheetId="5">'Time Taken to Process'!$A$57</definedName>
    <definedName name="Unallocated_claims" localSheetId="2">'Unallocated Claims'!$A$29</definedName>
    <definedName name="Unallocated_claims">'Claims Received'!#REF!</definedName>
    <definedName name="Unallocated_claims_FYTD" localSheetId="2">'Unallocated Claims'!$A$29</definedName>
    <definedName name="Unallocated_claims_FYTD">'Claims Received'!#REF!</definedName>
  </definedNames>
  <calcPr calcId="191028" concurrentCalc="0"/>
  <customWorkbookViews>
    <customWorkbookView name="Aslam, Farheen - Personal View" guid="{5AF62DFA-40D1-418A-9D9C-A86EBE4C67D7}" mergeInterval="0" personalView="1" maximized="1" xWindow="-9" yWindow="-9" windowWidth="2578" windowHeight="1408" tabRatio="932" activeSheetId="5" showComments="commIndAndComment"/>
    <customWorkbookView name="Chen, Shuelin - Personal View" guid="{D4A34A1E-88EA-4D20-B2D2-32028AA61AC6}" mergeInterval="0" personalView="1" maximized="1" xWindow="-2891" yWindow="-11" windowWidth="2902" windowHeight="1582" tabRatio="870" activeSheetId="7"/>
    <customWorkbookView name="Dimitriou, Con - Personal View" guid="{D5245A09-437E-4DDF-BE5D-8525B08915E3}" mergeInterval="0" personalView="1" maximized="1" xWindow="-13" yWindow="-13" windowWidth="2762" windowHeight="1770" tabRatio="932" activeSheetId="3"/>
    <customWorkbookView name="Walton, Alex - Personal View" guid="{46877CD0-5E93-4DEC-A6AE-C580516D7FE1}" mergeInterval="0" personalView="1" maximized="1" xWindow="-8" yWindow="-8" windowWidth="1936" windowHeight="1056" tabRatio="932" activeSheetId="5"/>
    <customWorkbookView name="Davis, Jason - Personal View" guid="{4B44097A-F0F9-4134-B1E9-4AC3B7353331}" mergeInterval="0" personalView="1" maximized="1" xWindow="-1928" yWindow="10" windowWidth="1936" windowHeight="1056" tabRatio="870"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18" l="1"/>
  <c r="N29" i="18"/>
  <c r="M29" i="18"/>
  <c r="L29" i="18"/>
  <c r="K29" i="18"/>
  <c r="J29" i="18"/>
  <c r="I29" i="18"/>
  <c r="H29" i="18"/>
  <c r="G29" i="18"/>
  <c r="F29" i="18"/>
  <c r="E29" i="18"/>
  <c r="D29" i="18"/>
  <c r="C32" i="16"/>
  <c r="C35" i="16"/>
  <c r="C39" i="16"/>
  <c r="B32" i="16"/>
  <c r="B35" i="16"/>
  <c r="B39" i="16"/>
  <c r="P32" i="16"/>
  <c r="P35" i="16"/>
  <c r="P39" i="16"/>
  <c r="O32" i="16"/>
  <c r="O35" i="16"/>
  <c r="O39" i="16"/>
  <c r="N32" i="16"/>
  <c r="N35" i="16"/>
  <c r="N39" i="16"/>
  <c r="M32" i="16"/>
  <c r="M35" i="16"/>
  <c r="M39" i="16"/>
  <c r="L32" i="16"/>
  <c r="L35" i="16"/>
  <c r="L39" i="16"/>
  <c r="K32" i="16"/>
  <c r="K35" i="16"/>
  <c r="K39" i="16"/>
  <c r="J32" i="16"/>
  <c r="J35" i="16"/>
  <c r="J39" i="16"/>
  <c r="I32" i="16"/>
  <c r="I35" i="16"/>
  <c r="I39" i="16"/>
  <c r="H32" i="16"/>
  <c r="H35" i="16"/>
  <c r="H39" i="16"/>
  <c r="G32" i="16"/>
  <c r="G35" i="16"/>
  <c r="G39" i="16"/>
  <c r="F32" i="16"/>
  <c r="F35" i="16"/>
  <c r="F39" i="16"/>
  <c r="E32" i="16"/>
  <c r="E35" i="16"/>
  <c r="E39" i="16"/>
  <c r="P31" i="14"/>
  <c r="P34" i="14"/>
  <c r="P38" i="14"/>
  <c r="O31" i="14"/>
  <c r="O34" i="14"/>
  <c r="O38" i="14"/>
  <c r="N31" i="14"/>
  <c r="N34" i="14"/>
  <c r="N38" i="14"/>
  <c r="M31" i="14"/>
  <c r="M34" i="14"/>
  <c r="M38" i="14"/>
  <c r="L31" i="14"/>
  <c r="L34" i="14"/>
  <c r="L38" i="14"/>
  <c r="K31" i="14"/>
  <c r="K34" i="14"/>
  <c r="K38" i="14"/>
  <c r="J31" i="14"/>
  <c r="J34" i="14"/>
  <c r="J38" i="14"/>
  <c r="I31" i="14"/>
  <c r="I34" i="14"/>
  <c r="I38" i="14"/>
  <c r="H31" i="14"/>
  <c r="H34" i="14"/>
  <c r="H38" i="14"/>
  <c r="G31" i="14"/>
  <c r="G34" i="14"/>
  <c r="G38" i="14"/>
  <c r="F31" i="14"/>
  <c r="F34" i="14"/>
  <c r="F38" i="14"/>
  <c r="E31" i="14"/>
  <c r="E34" i="14"/>
  <c r="E38" i="14"/>
  <c r="C31" i="14"/>
  <c r="C34" i="14"/>
  <c r="C38" i="14"/>
  <c r="B31" i="14"/>
  <c r="B34" i="14"/>
  <c r="B35" i="14"/>
  <c r="B38" i="14"/>
  <c r="B29" i="18"/>
  <c r="O56" i="18"/>
  <c r="N56" i="18"/>
  <c r="M56" i="18"/>
  <c r="L56" i="18"/>
  <c r="K56" i="18"/>
  <c r="J56" i="18"/>
  <c r="I56" i="18"/>
  <c r="H56" i="18"/>
  <c r="G56" i="18"/>
  <c r="F56" i="18"/>
  <c r="E56" i="18"/>
  <c r="D56" i="18"/>
  <c r="O47" i="18"/>
  <c r="N47" i="18"/>
  <c r="M47" i="18"/>
  <c r="L47" i="18"/>
  <c r="K47" i="18"/>
  <c r="J47" i="18"/>
  <c r="I47" i="18"/>
  <c r="H47" i="18"/>
  <c r="G47" i="18"/>
  <c r="F47" i="18"/>
  <c r="E47" i="18"/>
  <c r="D47" i="18"/>
  <c r="O38" i="18"/>
  <c r="N38" i="18"/>
  <c r="M38" i="18"/>
  <c r="L38" i="18"/>
  <c r="K38" i="18"/>
  <c r="J38" i="18"/>
  <c r="I38" i="18"/>
  <c r="H38" i="18"/>
  <c r="G38" i="18"/>
  <c r="F38" i="18"/>
  <c r="E38" i="18"/>
  <c r="D38" i="18"/>
  <c r="B56" i="18"/>
  <c r="B47" i="18"/>
  <c r="B38" i="18"/>
  <c r="P83" i="15"/>
  <c r="P86" i="15"/>
  <c r="P90" i="15"/>
  <c r="O83" i="15"/>
  <c r="O86" i="15"/>
  <c r="O90" i="15"/>
  <c r="N83" i="15"/>
  <c r="N86" i="15"/>
  <c r="N90" i="15"/>
  <c r="M83" i="15"/>
  <c r="M86" i="15"/>
  <c r="M90" i="15"/>
  <c r="L83" i="15"/>
  <c r="L86" i="15"/>
  <c r="L90" i="15"/>
  <c r="K83" i="15"/>
  <c r="K86" i="15"/>
  <c r="K90" i="15"/>
  <c r="J83" i="15"/>
  <c r="J86" i="15"/>
  <c r="J90" i="15"/>
  <c r="I83" i="15"/>
  <c r="I86" i="15"/>
  <c r="I90" i="15"/>
  <c r="H83" i="15"/>
  <c r="H86" i="15"/>
  <c r="H90" i="15"/>
  <c r="G83" i="15"/>
  <c r="G86" i="15"/>
  <c r="G90" i="15"/>
  <c r="F83" i="15"/>
  <c r="F86" i="15"/>
  <c r="F90" i="15"/>
  <c r="E83" i="15"/>
  <c r="E86" i="15"/>
  <c r="E90" i="15"/>
  <c r="D90" i="15"/>
  <c r="D86" i="15"/>
  <c r="D83" i="15"/>
  <c r="C83" i="15"/>
  <c r="C86" i="15"/>
  <c r="C90" i="15"/>
  <c r="B83" i="15"/>
  <c r="B86" i="15"/>
  <c r="B90" i="15"/>
  <c r="P32" i="15"/>
  <c r="P35" i="15"/>
  <c r="P39" i="15"/>
  <c r="O32" i="15"/>
  <c r="O35" i="15"/>
  <c r="O39" i="15"/>
  <c r="N32" i="15"/>
  <c r="N35" i="15"/>
  <c r="N39" i="15"/>
  <c r="M32" i="15"/>
  <c r="M35" i="15"/>
  <c r="M39" i="15"/>
  <c r="L32" i="15"/>
  <c r="L35" i="15"/>
  <c r="L39" i="15"/>
  <c r="K32" i="15"/>
  <c r="K35" i="15"/>
  <c r="K39" i="15"/>
  <c r="J32" i="15"/>
  <c r="J35" i="15"/>
  <c r="J39" i="15"/>
  <c r="I32" i="15"/>
  <c r="I35" i="15"/>
  <c r="I39" i="15"/>
  <c r="H32" i="15"/>
  <c r="H35" i="15"/>
  <c r="H39" i="15"/>
  <c r="G32" i="15"/>
  <c r="G35" i="15"/>
  <c r="G39" i="15"/>
  <c r="F32" i="15"/>
  <c r="F35" i="15"/>
  <c r="F39" i="15"/>
  <c r="E32" i="15"/>
  <c r="E35" i="15"/>
  <c r="E39" i="15"/>
  <c r="P37" i="24"/>
  <c r="P40" i="24"/>
  <c r="P44" i="24"/>
  <c r="O37" i="24"/>
  <c r="O40" i="24"/>
  <c r="O44" i="24"/>
  <c r="N37" i="24"/>
  <c r="N40" i="24"/>
  <c r="N44" i="24"/>
  <c r="M37" i="24"/>
  <c r="M40" i="24"/>
  <c r="M44" i="24"/>
  <c r="L37" i="24"/>
  <c r="L40" i="24"/>
  <c r="L44" i="24"/>
  <c r="K37" i="24"/>
  <c r="K40" i="24"/>
  <c r="K44" i="24"/>
  <c r="J37" i="24"/>
  <c r="J40" i="24"/>
  <c r="J44" i="24"/>
  <c r="I37" i="24"/>
  <c r="I40" i="24"/>
  <c r="I44" i="24"/>
  <c r="H37" i="24"/>
  <c r="H40" i="24"/>
  <c r="H44" i="24"/>
  <c r="G37" i="24"/>
  <c r="G40" i="24"/>
  <c r="G44" i="24"/>
  <c r="F37" i="24"/>
  <c r="F40" i="24"/>
  <c r="F44" i="24"/>
  <c r="E37" i="24"/>
  <c r="E40" i="24"/>
  <c r="E44" i="24"/>
  <c r="C37" i="24"/>
  <c r="C40" i="24"/>
  <c r="C44" i="24"/>
  <c r="B37" i="24"/>
  <c r="B40" i="24"/>
  <c r="B44" i="24"/>
  <c r="H76" i="24"/>
  <c r="G76" i="24"/>
  <c r="F76" i="24"/>
  <c r="E76" i="24"/>
  <c r="D76" i="24"/>
  <c r="C76" i="24"/>
  <c r="B76" i="24"/>
  <c r="H60" i="24"/>
  <c r="G60" i="24"/>
  <c r="F60" i="24"/>
  <c r="E60" i="24"/>
  <c r="D60" i="24"/>
  <c r="C60" i="24"/>
  <c r="B60" i="24"/>
  <c r="Q37" i="24"/>
  <c r="Q40" i="24"/>
  <c r="Q44" i="24"/>
  <c r="B72" i="15"/>
  <c r="P29" i="18"/>
  <c r="Q32" i="16"/>
  <c r="Q35" i="16"/>
  <c r="Q39" i="16"/>
  <c r="Q31" i="14"/>
  <c r="Q34" i="14"/>
  <c r="Q38" i="14"/>
  <c r="Q83" i="15"/>
  <c r="Q86" i="15"/>
  <c r="Q90" i="15"/>
  <c r="F85" i="17"/>
  <c r="E85" i="17"/>
  <c r="F84" i="17"/>
  <c r="E84" i="17"/>
  <c r="F83" i="17"/>
  <c r="E83" i="17"/>
  <c r="F82" i="17"/>
  <c r="E82" i="17"/>
  <c r="F81" i="17"/>
  <c r="E81" i="17"/>
  <c r="F80" i="17"/>
  <c r="E80" i="17"/>
  <c r="F79" i="17"/>
  <c r="E79" i="17"/>
  <c r="F78" i="17"/>
  <c r="E78" i="17"/>
  <c r="F77" i="17"/>
  <c r="E77" i="17"/>
  <c r="F76" i="17"/>
  <c r="E76" i="17"/>
  <c r="F75" i="17"/>
  <c r="E75" i="17"/>
  <c r="F74" i="17"/>
  <c r="E74" i="17"/>
  <c r="T70" i="17"/>
  <c r="T69" i="17"/>
  <c r="T68" i="17"/>
  <c r="T67" i="17"/>
  <c r="T66" i="17"/>
  <c r="T65" i="17"/>
  <c r="T64" i="17"/>
  <c r="T63" i="17"/>
  <c r="T62" i="17"/>
  <c r="T61" i="17"/>
  <c r="U56" i="17"/>
  <c r="H124" i="15"/>
  <c r="G124" i="15"/>
  <c r="F124" i="15"/>
  <c r="E124" i="15"/>
  <c r="D124" i="15"/>
  <c r="C124" i="15"/>
  <c r="B124" i="15"/>
  <c r="H107" i="15"/>
  <c r="G107" i="15"/>
  <c r="F107" i="15"/>
  <c r="E107" i="15"/>
  <c r="D107" i="15"/>
  <c r="C107" i="15"/>
  <c r="B107" i="15"/>
  <c r="H72" i="15"/>
  <c r="G72" i="15"/>
  <c r="F72" i="15"/>
  <c r="E72" i="15"/>
  <c r="D72" i="15"/>
  <c r="C72" i="15"/>
  <c r="H55" i="15"/>
  <c r="G55" i="15"/>
  <c r="F55" i="15"/>
  <c r="E55" i="15"/>
  <c r="D55" i="15"/>
  <c r="C55" i="15"/>
  <c r="B55" i="15"/>
  <c r="Q32" i="15"/>
  <c r="Q35" i="15"/>
  <c r="Q39" i="15"/>
  <c r="C32" i="15"/>
  <c r="C35" i="15"/>
  <c r="C39" i="15"/>
  <c r="B32" i="15"/>
  <c r="B35" i="15"/>
  <c r="B39" i="15"/>
  <c r="H70" i="16"/>
  <c r="G70" i="16"/>
  <c r="F70" i="16"/>
  <c r="E70" i="16"/>
  <c r="D70" i="16"/>
  <c r="C70" i="16"/>
  <c r="B70" i="16"/>
  <c r="H55" i="16"/>
  <c r="G55" i="16"/>
  <c r="F55" i="16"/>
  <c r="E55" i="16"/>
  <c r="D55" i="16"/>
  <c r="C55" i="16"/>
  <c r="B55" i="16"/>
  <c r="C63" i="18"/>
  <c r="B63" i="18"/>
  <c r="P56" i="18"/>
  <c r="C56" i="18"/>
  <c r="P47" i="18"/>
  <c r="C47" i="18"/>
  <c r="P38" i="18"/>
  <c r="C38" i="18"/>
  <c r="R47" i="18"/>
  <c r="R46" i="18"/>
  <c r="R45" i="18"/>
  <c r="R44" i="18"/>
  <c r="R43" i="18"/>
  <c r="R42" i="18"/>
  <c r="R38" i="18"/>
  <c r="R37" i="18"/>
  <c r="R36" i="18"/>
  <c r="R35" i="18"/>
  <c r="R34" i="18"/>
  <c r="R33" i="18"/>
  <c r="Q56" i="18"/>
  <c r="Q55" i="18"/>
  <c r="Q54" i="18"/>
  <c r="Q53" i="18"/>
  <c r="Q52" i="18"/>
  <c r="Q51" i="18"/>
  <c r="Q47" i="18"/>
  <c r="Q46" i="18"/>
  <c r="Q45" i="18"/>
  <c r="Q44" i="18"/>
  <c r="Q43" i="18"/>
  <c r="Q42" i="18"/>
  <c r="Q38" i="18"/>
  <c r="Q37" i="18"/>
  <c r="Q36" i="18"/>
  <c r="Q35" i="18"/>
  <c r="Q34" i="18"/>
  <c r="Q33" i="18"/>
  <c r="R39" i="15"/>
  <c r="R38" i="15"/>
  <c r="R37" i="15"/>
  <c r="R36" i="15"/>
  <c r="R35" i="15"/>
  <c r="R34" i="15"/>
  <c r="R33" i="15"/>
  <c r="R32" i="15"/>
  <c r="R31" i="15"/>
  <c r="R30" i="15"/>
  <c r="R29" i="15"/>
  <c r="R28" i="15"/>
  <c r="R27" i="15"/>
  <c r="R26" i="15"/>
  <c r="T36" i="16"/>
  <c r="T37" i="14"/>
  <c r="T34" i="14"/>
  <c r="T31" i="14"/>
  <c r="T27" i="14"/>
  <c r="T25" i="14"/>
  <c r="T35" i="16"/>
  <c r="U48" i="17"/>
  <c r="U49" i="17"/>
  <c r="U50" i="17"/>
  <c r="U51" i="17"/>
  <c r="U52" i="17"/>
  <c r="U53" i="17"/>
  <c r="U54" i="17"/>
  <c r="U55" i="17"/>
  <c r="U57" i="17"/>
  <c r="T35" i="14"/>
  <c r="T32" i="14"/>
  <c r="T26" i="14"/>
  <c r="T38" i="16"/>
  <c r="T37" i="16"/>
  <c r="T34" i="16"/>
  <c r="T33" i="16"/>
  <c r="T31" i="16"/>
  <c r="T30" i="16"/>
  <c r="T29" i="16"/>
  <c r="T28" i="16"/>
  <c r="T36" i="14"/>
  <c r="T33" i="14"/>
  <c r="T30" i="14"/>
  <c r="T29" i="14"/>
  <c r="T28" i="14"/>
  <c r="T39" i="16"/>
  <c r="T32" i="16"/>
  <c r="T38" i="14"/>
</calcChain>
</file>

<file path=xl/sharedStrings.xml><?xml version="1.0" encoding="utf-8"?>
<sst xmlns="http://schemas.openxmlformats.org/spreadsheetml/2006/main" count="637" uniqueCount="218">
  <si>
    <t>Claims Received</t>
  </si>
  <si>
    <t>Claims received by DVA.</t>
  </si>
  <si>
    <t>Incoming claims - Net claims received</t>
  </si>
  <si>
    <t>Unallocated Claims</t>
  </si>
  <si>
    <t>Claims yet to be allocated</t>
  </si>
  <si>
    <t>Unallocated claims</t>
  </si>
  <si>
    <t xml:space="preserve"> </t>
  </si>
  <si>
    <t>Age distribution of unallocated claims​</t>
  </si>
  <si>
    <t>Claims Processed</t>
  </si>
  <si>
    <t>Claims allocated to an officer for processing.</t>
  </si>
  <si>
    <t>Claims being Processed​</t>
  </si>
  <si>
    <t>Age distribution of claims being processed​</t>
  </si>
  <si>
    <t>Claims on hand​</t>
  </si>
  <si>
    <t>Age distribution of claims on hand​</t>
  </si>
  <si>
    <t xml:space="preserve">Determinations </t>
  </si>
  <si>
    <t xml:space="preserve">Claims determined by DVA.  A liability claim is determined once all conditions on that claim have been determined. </t>
  </si>
  <si>
    <t>Claim Determinations</t>
  </si>
  <si>
    <t>Age distribution of Determinations​</t>
  </si>
  <si>
    <t>Time taken to Process</t>
  </si>
  <si>
    <t xml:space="preserve">Reported in calendar days.  Time is measured from date of receipt to date of determination. The overall time taken to process includes periods external to the DVA process, eg time to obtain medical information. </t>
  </si>
  <si>
    <t>Time taken to allocate</t>
  </si>
  <si>
    <t>Time taken with a DVA Officer</t>
  </si>
  <si>
    <t>Time taken to process - Claims</t>
  </si>
  <si>
    <t>Time taken to process - Conditions</t>
  </si>
  <si>
    <t>Conditions</t>
  </si>
  <si>
    <t>Reports the number of conditions determined across all Liability claims.</t>
  </si>
  <si>
    <t>Incoming Conditions - Net Conditions Received</t>
  </si>
  <si>
    <t>Conditions Unallocated</t>
  </si>
  <si>
    <t>Conditions Being Processed</t>
  </si>
  <si>
    <t>Conditions On Hand</t>
  </si>
  <si>
    <t>Conditions Determined</t>
  </si>
  <si>
    <t>Acceptance Rates</t>
  </si>
  <si>
    <t>Reports acceptance rates for conditions and claims determined in the period.</t>
  </si>
  <si>
    <t>Condition Acceptance Rates</t>
  </si>
  <si>
    <t>Claim Acceptance Rates</t>
  </si>
  <si>
    <t>Incoming claims</t>
  </si>
  <si>
    <t>2022-2023</t>
  </si>
  <si>
    <t>2023-2024</t>
  </si>
  <si>
    <t>2024-25</t>
  </si>
  <si>
    <t>Current 
FYTD</t>
  </si>
  <si>
    <t>Last 
FYTD</t>
  </si>
  <si>
    <t>% change 
from last 
FYTD</t>
  </si>
  <si>
    <r>
      <t>Net claims received</t>
    </r>
    <r>
      <rPr>
        <b/>
        <vertAlign val="superscript"/>
        <sz val="11"/>
        <rFont val="Calibri"/>
        <family val="2"/>
        <scheme val="minor"/>
      </rPr>
      <t>1</t>
    </r>
  </si>
  <si>
    <t>DRCA Initial Liability</t>
  </si>
  <si>
    <t>MRCA Initial Liability</t>
  </si>
  <si>
    <t>VEA Compensation Payment</t>
  </si>
  <si>
    <t xml:space="preserve">Dual Act IL (VEA/DRCA) </t>
  </si>
  <si>
    <t>Tri Act IL (MRCA/DRCA/VEA)</t>
  </si>
  <si>
    <t>VEA Application for Increase</t>
  </si>
  <si>
    <t>Total Initial Liability</t>
  </si>
  <si>
    <t>MRCA Permanent Impairment</t>
  </si>
  <si>
    <t>DRCA Permanent Impairment</t>
  </si>
  <si>
    <t>Total Permanent Impairment</t>
  </si>
  <si>
    <t>MRCA/DRCA Incapacity</t>
  </si>
  <si>
    <t>VEA War Widow</t>
  </si>
  <si>
    <t>MRCA/DRCA Death Compensation</t>
  </si>
  <si>
    <t>Total Compensation claims</t>
  </si>
  <si>
    <t>1. Net claims does not include claims that have been withdrawn. A claim can be withdrawn for a number of reasons. Most commonly, this occurs when DVA combines multiple claims that are lodged online, on the same day, by the same claimant, into a single claim with multiple conditions, with the consent of the claimant.</t>
  </si>
  <si>
    <t>Initial Liability</t>
  </si>
  <si>
    <r>
      <t>Age distribution of unallocated</t>
    </r>
    <r>
      <rPr>
        <sz val="11"/>
        <rFont val="Calibri"/>
        <family val="2"/>
      </rPr>
      <t xml:space="preserve">​ </t>
    </r>
    <r>
      <rPr>
        <b/>
        <sz val="11"/>
        <rFont val="Calibri"/>
        <family val="2"/>
      </rPr>
      <t xml:space="preserve">claims </t>
    </r>
    <r>
      <rPr>
        <sz val="11"/>
        <rFont val="Calibri"/>
        <family val="2"/>
      </rPr>
      <t xml:space="preserve">
(calendar days)</t>
    </r>
    <r>
      <rPr>
        <vertAlign val="superscript"/>
        <sz val="11"/>
        <rFont val="Calibri"/>
        <family val="2"/>
      </rPr>
      <t>2</t>
    </r>
  </si>
  <si>
    <t>As at 31 July 2025​</t>
  </si>
  <si>
    <r>
      <t>0-100</t>
    </r>
    <r>
      <rPr>
        <sz val="11"/>
        <rFont val="Calibri"/>
        <family val="2"/>
      </rPr>
      <t>​</t>
    </r>
  </si>
  <si>
    <r>
      <t>101-200</t>
    </r>
    <r>
      <rPr>
        <sz val="11"/>
        <rFont val="Calibri"/>
        <family val="2"/>
      </rPr>
      <t>​</t>
    </r>
  </si>
  <si>
    <r>
      <t>201-300</t>
    </r>
    <r>
      <rPr>
        <sz val="11"/>
        <rFont val="Calibri"/>
        <family val="2"/>
      </rPr>
      <t>​</t>
    </r>
  </si>
  <si>
    <r>
      <t>301-400</t>
    </r>
    <r>
      <rPr>
        <sz val="11"/>
        <rFont val="Calibri"/>
        <family val="2"/>
      </rPr>
      <t>​</t>
    </r>
  </si>
  <si>
    <r>
      <t>401-600</t>
    </r>
    <r>
      <rPr>
        <sz val="11"/>
        <rFont val="Calibri"/>
        <family val="2"/>
      </rPr>
      <t>​</t>
    </r>
  </si>
  <si>
    <r>
      <t>601-800</t>
    </r>
    <r>
      <rPr>
        <sz val="11"/>
        <rFont val="Calibri"/>
        <family val="2"/>
      </rPr>
      <t>​</t>
    </r>
  </si>
  <si>
    <r>
      <t>800+</t>
    </r>
    <r>
      <rPr>
        <sz val="11"/>
        <rFont val="Calibri"/>
        <family val="2"/>
      </rPr>
      <t>​</t>
    </r>
  </si>
  <si>
    <r>
      <t>DRCA Initial Liability</t>
    </r>
    <r>
      <rPr>
        <sz val="11"/>
        <color rgb="FF808080"/>
        <rFont val="Calibri"/>
        <family val="2"/>
      </rPr>
      <t>​</t>
    </r>
  </si>
  <si>
    <r>
      <t>MRCA Initial Liability</t>
    </r>
    <r>
      <rPr>
        <sz val="11"/>
        <color rgb="FF808080"/>
        <rFont val="Calibri"/>
        <family val="2"/>
      </rPr>
      <t>​</t>
    </r>
  </si>
  <si>
    <r>
      <t>VEA Compensation Payment</t>
    </r>
    <r>
      <rPr>
        <sz val="11"/>
        <color rgb="FF808080"/>
        <rFont val="Calibri"/>
        <family val="2"/>
      </rPr>
      <t>​</t>
    </r>
  </si>
  <si>
    <r>
      <t>Dual Act IL (VEA/DRCA) </t>
    </r>
    <r>
      <rPr>
        <sz val="11"/>
        <color rgb="FF808080"/>
        <rFont val="Calibri"/>
        <family val="2"/>
      </rPr>
      <t>​</t>
    </r>
  </si>
  <si>
    <r>
      <t>Tri Act IL (MRCA/DRCA/VEA)</t>
    </r>
    <r>
      <rPr>
        <sz val="11"/>
        <color rgb="FF808080"/>
        <rFont val="Calibri"/>
        <family val="2"/>
      </rPr>
      <t>​</t>
    </r>
  </si>
  <si>
    <r>
      <t>VEA Application for Increase</t>
    </r>
    <r>
      <rPr>
        <sz val="11"/>
        <color rgb="FF808080"/>
        <rFont val="Calibri"/>
        <family val="2"/>
      </rPr>
      <t>​</t>
    </r>
  </si>
  <si>
    <r>
      <t>MRCA Permanent Impairment</t>
    </r>
    <r>
      <rPr>
        <sz val="11"/>
        <color rgb="FF808080"/>
        <rFont val="Calibri"/>
        <family val="2"/>
      </rPr>
      <t>​</t>
    </r>
    <r>
      <rPr>
        <sz val="11"/>
        <color rgb="FF000000"/>
        <rFont val="Calibri"/>
        <family val="2"/>
      </rPr>
      <t>*</t>
    </r>
  </si>
  <si>
    <r>
      <t>DRCA Permanent Impairment</t>
    </r>
    <r>
      <rPr>
        <sz val="11"/>
        <color rgb="FF808080"/>
        <rFont val="Calibri"/>
        <family val="2"/>
      </rPr>
      <t>​</t>
    </r>
    <r>
      <rPr>
        <sz val="11"/>
        <color rgb="FF000000"/>
        <rFont val="Calibri"/>
        <family val="2"/>
      </rPr>
      <t>*</t>
    </r>
  </si>
  <si>
    <r>
      <t>MRCA/DRCA Incapacity</t>
    </r>
    <r>
      <rPr>
        <sz val="11"/>
        <color rgb="FF808080"/>
        <rFont val="Calibri"/>
        <family val="2"/>
      </rPr>
      <t>​</t>
    </r>
  </si>
  <si>
    <r>
      <t>VEA War Widow</t>
    </r>
    <r>
      <rPr>
        <sz val="11"/>
        <color rgb="FF808080"/>
        <rFont val="Calibri"/>
        <family val="2"/>
      </rPr>
      <t>​</t>
    </r>
  </si>
  <si>
    <r>
      <t>MRCA/DRCA Death Compensation</t>
    </r>
    <r>
      <rPr>
        <sz val="11"/>
        <color rgb="FF808080"/>
        <rFont val="Calibri"/>
        <family val="2"/>
      </rPr>
      <t>​</t>
    </r>
  </si>
  <si>
    <r>
      <t>Total Compensation claims</t>
    </r>
    <r>
      <rPr>
        <sz val="11"/>
        <rFont val="Calibri"/>
        <family val="2"/>
      </rPr>
      <t>​</t>
    </r>
  </si>
  <si>
    <t>2. Represents number of unallocated claims at the end of the month in each age bracket.</t>
  </si>
  <si>
    <r>
      <t xml:space="preserve">Age distribution of unallocated​ claims </t>
    </r>
    <r>
      <rPr>
        <sz val="11"/>
        <rFont val="Calibri"/>
        <family val="2"/>
      </rPr>
      <t xml:space="preserve">
(calendar days)</t>
    </r>
    <r>
      <rPr>
        <vertAlign val="superscript"/>
        <sz val="11"/>
        <rFont val="Calibri"/>
        <family val="2"/>
      </rPr>
      <t>3</t>
    </r>
  </si>
  <si>
    <t>As at 31 July 2024</t>
  </si>
  <si>
    <r>
      <t>MRCA Permanent Impairment</t>
    </r>
    <r>
      <rPr>
        <sz val="11"/>
        <color rgb="FF808080"/>
        <rFont val="Calibri"/>
        <family val="2"/>
      </rPr>
      <t>​</t>
    </r>
  </si>
  <si>
    <r>
      <t>DRCA Permanent Impairment</t>
    </r>
    <r>
      <rPr>
        <sz val="11"/>
        <color rgb="FF808080"/>
        <rFont val="Calibri"/>
        <family val="2"/>
      </rPr>
      <t>​</t>
    </r>
  </si>
  <si>
    <t>3. Represents number of unallocated claims at the end of the month in each age bracket.</t>
  </si>
  <si>
    <t>% change from last month</t>
  </si>
  <si>
    <t>Dual Act IL (VEA/DRCA) ​</t>
  </si>
  <si>
    <t>Tri Act IL (MRCA/DRCA/VEA)​</t>
  </si>
  <si>
    <t>VEA Application for Increase​</t>
  </si>
  <si>
    <r>
      <t>Total Initial Liability</t>
    </r>
    <r>
      <rPr>
        <sz val="11"/>
        <rFont val="Calibri"/>
        <family val="2"/>
      </rPr>
      <t>​</t>
    </r>
  </si>
  <si>
    <t>MRCA Permanent Impairment​</t>
  </si>
  <si>
    <t>DRCA Permanent Impairment​</t>
  </si>
  <si>
    <r>
      <t>Total Permanent Impairment</t>
    </r>
    <r>
      <rPr>
        <sz val="11"/>
        <rFont val="Calibri"/>
        <family val="2"/>
      </rPr>
      <t>​</t>
    </r>
  </si>
  <si>
    <t>MRCA/DRCA Incapacity​</t>
  </si>
  <si>
    <t>VEA War Widow​</t>
  </si>
  <si>
    <t>MRCA/DRCA Death Compensation​</t>
  </si>
  <si>
    <r>
      <t xml:space="preserve">Age distribution of claims being processed 
</t>
    </r>
    <r>
      <rPr>
        <sz val="11"/>
        <rFont val="Calibri"/>
        <family val="2"/>
      </rPr>
      <t>(calendar days)</t>
    </r>
    <r>
      <rPr>
        <vertAlign val="superscript"/>
        <sz val="11"/>
        <rFont val="Calibri"/>
        <family val="2"/>
      </rPr>
      <t>1</t>
    </r>
  </si>
  <si>
    <t>0-100​</t>
  </si>
  <si>
    <t>101-200​</t>
  </si>
  <si>
    <t>201-300​</t>
  </si>
  <si>
    <t>301-400​</t>
  </si>
  <si>
    <t>401-600​</t>
  </si>
  <si>
    <t>601-800​</t>
  </si>
  <si>
    <t>800+​</t>
  </si>
  <si>
    <t>Total Compensation claims​</t>
  </si>
  <si>
    <t>1. Represents number of claims being processed at the end of the month in each age bracket.</t>
  </si>
  <si>
    <r>
      <t xml:space="preserve">Age distribution of claims being processed 
</t>
    </r>
    <r>
      <rPr>
        <sz val="11"/>
        <rFont val="Calibri"/>
        <family val="2"/>
      </rPr>
      <t>(calendar days)</t>
    </r>
    <r>
      <rPr>
        <vertAlign val="superscript"/>
        <sz val="11"/>
        <rFont val="Calibri"/>
        <family val="2"/>
      </rPr>
      <t>2</t>
    </r>
  </si>
  <si>
    <t>2. Represents number of claims being processed at the end of the month in each age bracket.</t>
  </si>
  <si>
    <r>
      <t>Claims on hand</t>
    </r>
    <r>
      <rPr>
        <sz val="11"/>
        <rFont val="Calibri"/>
        <family val="2"/>
      </rPr>
      <t xml:space="preserve">​ </t>
    </r>
    <r>
      <rPr>
        <vertAlign val="superscript"/>
        <sz val="11"/>
        <rFont val="Calibri"/>
        <family val="2"/>
      </rPr>
      <t>3</t>
    </r>
  </si>
  <si>
    <t>DRCA Initial Liability​</t>
  </si>
  <si>
    <t>MRCA Initial Liability​</t>
  </si>
  <si>
    <t>VEA Compensation Payment​</t>
  </si>
  <si>
    <t>3. Includes unallocated claims and claims being processed.</t>
  </si>
  <si>
    <r>
      <t xml:space="preserve">Age distribution of  claims on hand​ 
</t>
    </r>
    <r>
      <rPr>
        <sz val="11"/>
        <rFont val="Calibri"/>
        <family val="2"/>
      </rPr>
      <t>(calendar days)</t>
    </r>
    <r>
      <rPr>
        <vertAlign val="superscript"/>
        <sz val="11"/>
        <rFont val="Calibri"/>
        <family val="2"/>
      </rPr>
      <t>4</t>
    </r>
  </si>
  <si>
    <t>4. Represents number of claims on hand at the end of the month in each age bracket.</t>
  </si>
  <si>
    <r>
      <t xml:space="preserve">Age distribution of  claims on hand​ 
</t>
    </r>
    <r>
      <rPr>
        <sz val="11"/>
        <rFont val="Calibri"/>
        <family val="2"/>
      </rPr>
      <t>(calendar days)</t>
    </r>
    <r>
      <rPr>
        <vertAlign val="superscript"/>
        <sz val="11"/>
        <rFont val="Calibri"/>
        <family val="2"/>
      </rPr>
      <t>5</t>
    </r>
  </si>
  <si>
    <t>5. Represents number of claims on hand at the end of the month in each age bracket.</t>
  </si>
  <si>
    <t>Average Days on Hand Profile - June 2022 to July 2025</t>
  </si>
  <si>
    <t>Month</t>
  </si>
  <si>
    <t>Claim Type</t>
  </si>
  <si>
    <t>Average Days on Hand</t>
  </si>
  <si>
    <t>MRCA IL</t>
  </si>
  <si>
    <t>MRCA PI</t>
  </si>
  <si>
    <t>Proportion of Claims by Age - MRCA IL - Days Old</t>
  </si>
  <si>
    <t>Days On Hand</t>
  </si>
  <si>
    <t>0 - 100</t>
  </si>
  <si>
    <t>101 - 200</t>
  </si>
  <si>
    <t>201 - 300</t>
  </si>
  <si>
    <t>301 - 400</t>
  </si>
  <si>
    <t>401 - 600</t>
  </si>
  <si>
    <t>601 - 800</t>
  </si>
  <si>
    <t>801 +</t>
  </si>
  <si>
    <t>Proportion of Claims by Age - MRCA PI - Days Old</t>
  </si>
  <si>
    <t>Determinations</t>
  </si>
  <si>
    <r>
      <t>Age distribution of Determinations</t>
    </r>
    <r>
      <rPr>
        <sz val="14"/>
        <color rgb="FFFF0000"/>
        <rFont val="Calibri"/>
        <family val="2"/>
        <scheme val="minor"/>
      </rPr>
      <t xml:space="preserve"> </t>
    </r>
    <r>
      <rPr>
        <sz val="14"/>
        <rFont val="Calibri"/>
        <family val="2"/>
        <scheme val="minor"/>
      </rPr>
      <t xml:space="preserve">(July 2025) </t>
    </r>
    <r>
      <rPr>
        <sz val="14"/>
        <color theme="1"/>
        <rFont val="Calibri"/>
        <family val="2"/>
        <scheme val="minor"/>
      </rPr>
      <t>- MRCA Initial Liability and DRCA Initial Liability</t>
    </r>
  </si>
  <si>
    <r>
      <t xml:space="preserve">Claim Determinations </t>
    </r>
    <r>
      <rPr>
        <sz val="11"/>
        <rFont val="Calibri"/>
        <family val="2"/>
      </rPr>
      <t>​</t>
    </r>
  </si>
  <si>
    <t>2024-2025</t>
  </si>
  <si>
    <t xml:space="preserve">FYTD </t>
  </si>
  <si>
    <t>Last FYTD</t>
  </si>
  <si>
    <t>% change from last FYTD</t>
  </si>
  <si>
    <r>
      <t xml:space="preserve">DRCA Initial Liability </t>
    </r>
    <r>
      <rPr>
        <vertAlign val="superscript"/>
        <sz val="11"/>
        <rFont val="Calibri"/>
        <family val="2"/>
      </rPr>
      <t>​1</t>
    </r>
  </si>
  <si>
    <r>
      <t>MRCA Initial Liability​</t>
    </r>
    <r>
      <rPr>
        <vertAlign val="superscript"/>
        <sz val="11"/>
        <rFont val="Calibri"/>
        <family val="2"/>
      </rPr>
      <t xml:space="preserve"> 2</t>
    </r>
  </si>
  <si>
    <r>
      <t>Initial Liability claims determined</t>
    </r>
    <r>
      <rPr>
        <sz val="11"/>
        <rFont val="Calibri"/>
        <family val="2"/>
      </rPr>
      <t>​</t>
    </r>
  </si>
  <si>
    <r>
      <t>Permanent Impairment claims determined</t>
    </r>
    <r>
      <rPr>
        <sz val="11"/>
        <rFont val="Calibri"/>
        <family val="2"/>
      </rPr>
      <t>​</t>
    </r>
  </si>
  <si>
    <r>
      <t>Compensation claims determined</t>
    </r>
    <r>
      <rPr>
        <sz val="11"/>
        <rFont val="Calibri"/>
        <family val="2"/>
      </rPr>
      <t>​*</t>
    </r>
  </si>
  <si>
    <t>​1. Total claims decided under DRCA, including those that were received and on hand as a Dual Act or Tri Act claim.</t>
  </si>
  <si>
    <t>​2. Total claims decided under MRCA, including those that were received and on hand as a Tri Act claim.</t>
  </si>
  <si>
    <r>
      <t xml:space="preserve">Age distribution of determinations 
</t>
    </r>
    <r>
      <rPr>
        <sz val="11"/>
        <rFont val="Calibri"/>
        <family val="2"/>
      </rPr>
      <t>(calendar days)</t>
    </r>
    <r>
      <rPr>
        <b/>
        <vertAlign val="superscript"/>
        <sz val="11"/>
        <rFont val="Calibri"/>
        <family val="2"/>
      </rPr>
      <t>3</t>
    </r>
  </si>
  <si>
    <t>3. Represents number of claims determined in month in each age bracket.</t>
  </si>
  <si>
    <r>
      <t xml:space="preserve">Age distribution of determinations 
</t>
    </r>
    <r>
      <rPr>
        <sz val="11"/>
        <rFont val="Calibri"/>
        <family val="2"/>
      </rPr>
      <t>(calendar days)</t>
    </r>
    <r>
      <rPr>
        <vertAlign val="superscript"/>
        <sz val="11"/>
        <rFont val="Calibri"/>
        <family val="2"/>
      </rPr>
      <t>4</t>
    </r>
  </si>
  <si>
    <t>4. Represents number of claims determined in month in each age bracket.</t>
  </si>
  <si>
    <t>Time Taken</t>
  </si>
  <si>
    <r>
      <t>Time taken to allocate</t>
    </r>
    <r>
      <rPr>
        <vertAlign val="superscript"/>
        <sz val="11"/>
        <rFont val="Calibri"/>
        <family val="2"/>
        <scheme val="minor"/>
      </rPr>
      <t>1</t>
    </r>
    <r>
      <rPr>
        <b/>
        <sz val="11"/>
        <rFont val="Calibri"/>
        <family val="2"/>
        <scheme val="minor"/>
      </rPr>
      <t xml:space="preserve"> </t>
    </r>
    <r>
      <rPr>
        <sz val="11"/>
        <rFont val="Calibri"/>
        <family val="2"/>
        <scheme val="minor"/>
      </rPr>
      <t>(average time in calendar days)</t>
    </r>
  </si>
  <si>
    <t>Permanent Impairment</t>
  </si>
  <si>
    <t>Incapacity</t>
  </si>
  <si>
    <t>1. Time taken to allocate includes time taken to register</t>
  </si>
  <si>
    <r>
      <t xml:space="preserve">Time with a DVA officer </t>
    </r>
    <r>
      <rPr>
        <sz val="11"/>
        <rFont val="Calibri"/>
        <family val="2"/>
        <scheme val="minor"/>
      </rPr>
      <t>(average time in calendar days)</t>
    </r>
  </si>
  <si>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(average time in calendar days)</t>
    </r>
  </si>
  <si>
    <t>Target</t>
  </si>
  <si>
    <t>MRCA Incapacity</t>
  </si>
  <si>
    <t>DRCA Incapacity</t>
  </si>
  <si>
    <t>Incapacity - Combined</t>
  </si>
  <si>
    <t xml:space="preserve">2. Time is measured from date of receipt to date of determination. The overall time taken to process includes periods external to the DVA process, e.g. time taken to obtain medical information from a treating GP or specialist. </t>
  </si>
  <si>
    <r>
      <t xml:space="preserve">Time Taken to Process - Claims </t>
    </r>
    <r>
      <rPr>
        <b/>
        <vertAlign val="superscript"/>
        <sz val="11"/>
        <rFont val="Calibri"/>
        <family val="2"/>
        <scheme val="minor"/>
      </rPr>
      <t>2</t>
    </r>
    <r>
      <rPr>
        <b/>
        <sz val="11"/>
        <rFont val="Calibri"/>
        <family val="2"/>
        <scheme val="minor"/>
      </rPr>
      <t xml:space="preserve"> </t>
    </r>
    <r>
      <rPr>
        <sz val="11"/>
        <rFont val="Calibri"/>
        <family val="2"/>
        <scheme val="minor"/>
      </rPr>
      <t>(</t>
    </r>
    <r>
      <rPr>
        <b/>
        <u/>
        <sz val="11"/>
        <rFont val="Calibri"/>
        <family val="2"/>
        <scheme val="minor"/>
      </rPr>
      <t>median</t>
    </r>
    <r>
      <rPr>
        <sz val="11"/>
        <rFont val="Calibri"/>
        <family val="2"/>
        <scheme val="minor"/>
      </rPr>
      <t xml:space="preserve"> time in calendar days)</t>
    </r>
  </si>
  <si>
    <t>Claim type</t>
  </si>
  <si>
    <t>Measure</t>
  </si>
  <si>
    <t>2023 calendar year
Received and Determined</t>
  </si>
  <si>
    <t>2024 calendar year
Received and Determined</t>
  </si>
  <si>
    <t>Difference 2023 - 2024 Calendar years</t>
  </si>
  <si>
    <t>% Difference</t>
  </si>
  <si>
    <t xml:space="preserve">Last 12 months 
Received and Determined </t>
  </si>
  <si>
    <t>Claims determined</t>
  </si>
  <si>
    <t>Avg time to allocate (days)</t>
  </si>
  <si>
    <t>Average TTTP (days)</t>
  </si>
  <si>
    <t>Median TTTP (days)</t>
  </si>
  <si>
    <t>DRCA IL</t>
  </si>
  <si>
    <t>VEA Disability Compensation Payment</t>
  </si>
  <si>
    <t>1 May 23 - 30 Apr 24</t>
  </si>
  <si>
    <t>1 June 23 - 31 May 24</t>
  </si>
  <si>
    <t>1 July 23 - 30 June 24</t>
  </si>
  <si>
    <t>1 Aug 23 - 
31 Jul 24</t>
  </si>
  <si>
    <t>1 Sep 23 - 31 Aug 24</t>
  </si>
  <si>
    <t>1 Oct 23 - 30 Sept 24</t>
  </si>
  <si>
    <t>1 Nov 23 - 31 Oct 24</t>
  </si>
  <si>
    <t>1 Dec 23 - 
30 Nov 24</t>
  </si>
  <si>
    <t>1 Jan 24 - 
31 Dec 24</t>
  </si>
  <si>
    <t>1 Feb 24 - 
31 Jan 25</t>
  </si>
  <si>
    <t>1 Mar 24 - 
28 Feb 25</t>
  </si>
  <si>
    <t>1 Apr 24 - 
31 Mar 25</t>
  </si>
  <si>
    <t>1 May 24 - 
30 Apr 25</t>
  </si>
  <si>
    <t>1 Jun 24 - 
31 May 25</t>
  </si>
  <si>
    <t>1 Jul 24 - 
30 Jun 25</t>
  </si>
  <si>
    <t>1 Aug 24 - 
31 Jul 25</t>
  </si>
  <si>
    <r>
      <t xml:space="preserve">MRCA IL </t>
    </r>
    <r>
      <rPr>
        <b/>
        <sz val="11"/>
        <color theme="1"/>
        <rFont val="Calibri"/>
        <family val="2"/>
        <scheme val="minor"/>
      </rPr>
      <t>Average</t>
    </r>
    <r>
      <rPr>
        <sz val="11"/>
        <color theme="1"/>
        <rFont val="Calibri"/>
        <family val="2"/>
        <scheme val="minor"/>
      </rPr>
      <t xml:space="preserve"> TTTP Received &amp; Determined in last 12 months</t>
    </r>
  </si>
  <si>
    <r>
      <t xml:space="preserve">MRCA IL </t>
    </r>
    <r>
      <rPr>
        <b/>
        <sz val="11"/>
        <color theme="1"/>
        <rFont val="Calibri"/>
        <family val="2"/>
        <scheme val="minor"/>
      </rPr>
      <t>Median</t>
    </r>
    <r>
      <rPr>
        <sz val="11"/>
        <color theme="1"/>
        <rFont val="Calibri"/>
        <family val="2"/>
        <scheme val="minor"/>
      </rPr>
      <t xml:space="preserve"> TTTP Received &amp; Determined in last 12 months</t>
    </r>
  </si>
  <si>
    <r>
      <t xml:space="preserve">DRCA IL </t>
    </r>
    <r>
      <rPr>
        <b/>
        <sz val="11"/>
        <color theme="1"/>
        <rFont val="Calibri"/>
        <family val="2"/>
        <scheme val="minor"/>
      </rPr>
      <t>Average</t>
    </r>
    <r>
      <rPr>
        <sz val="11"/>
        <color theme="1"/>
        <rFont val="Calibri"/>
        <family val="2"/>
        <scheme val="minor"/>
      </rPr>
      <t xml:space="preserve"> TTTP Received &amp; Determined in last 12 months</t>
    </r>
  </si>
  <si>
    <r>
      <t xml:space="preserve">DRCA IL </t>
    </r>
    <r>
      <rPr>
        <b/>
        <sz val="11"/>
        <color theme="1"/>
        <rFont val="Calibri"/>
        <family val="2"/>
        <scheme val="minor"/>
      </rPr>
      <t>Median</t>
    </r>
    <r>
      <rPr>
        <sz val="11"/>
        <color theme="1"/>
        <rFont val="Calibri"/>
        <family val="2"/>
        <scheme val="minor"/>
      </rPr>
      <t xml:space="preserve"> TTTP Received &amp; Determined in last 12 months</t>
    </r>
  </si>
  <si>
    <r>
      <t xml:space="preserve">VEA IL </t>
    </r>
    <r>
      <rPr>
        <b/>
        <sz val="11"/>
        <color theme="1"/>
        <rFont val="Calibri"/>
        <family val="2"/>
        <scheme val="minor"/>
      </rPr>
      <t>Average</t>
    </r>
    <r>
      <rPr>
        <sz val="11"/>
        <color theme="1"/>
        <rFont val="Calibri"/>
        <family val="2"/>
        <scheme val="minor"/>
      </rPr>
      <t xml:space="preserve"> TTTP Received &amp; Determined in last 12 months</t>
    </r>
  </si>
  <si>
    <r>
      <t xml:space="preserve">VEA IL </t>
    </r>
    <r>
      <rPr>
        <b/>
        <sz val="11"/>
        <color theme="1"/>
        <rFont val="Calibri"/>
        <family val="2"/>
        <scheme val="minor"/>
      </rPr>
      <t>Median</t>
    </r>
    <r>
      <rPr>
        <sz val="11"/>
        <color theme="1"/>
        <rFont val="Calibri"/>
        <family val="2"/>
        <scheme val="minor"/>
      </rPr>
      <t xml:space="preserve"> TTTP Received &amp; Determined in last 12 months</t>
    </r>
  </si>
  <si>
    <t>Current FYTD</t>
  </si>
  <si>
    <t>Total Conditions</t>
  </si>
  <si>
    <t>% of total on hand</t>
  </si>
  <si>
    <t>Total Initial Liability Conditions</t>
  </si>
  <si>
    <r>
      <t xml:space="preserve">Conditions Determined </t>
    </r>
    <r>
      <rPr>
        <b/>
        <vertAlign val="superscript"/>
        <sz val="11"/>
        <rFont val="Calibri"/>
        <family val="2"/>
        <scheme val="minor"/>
      </rPr>
      <t>1</t>
    </r>
  </si>
  <si>
    <t>2023-24</t>
  </si>
  <si>
    <t xml:space="preserve">DRCA Initial Liability </t>
  </si>
  <si>
    <t>Total Condition determined</t>
  </si>
  <si>
    <t>1.  While a claim can be lodged with one or more conditions, each condition is determined separately.</t>
  </si>
  <si>
    <t>FYTD</t>
  </si>
  <si>
    <t>Overall Acceptance Rates (Liability only)</t>
  </si>
  <si>
    <t xml:space="preserve">1. Percentage represents the number of claims accepted in that month, regardless of claim lodgement date.
</t>
  </si>
  <si>
    <t xml:space="preserve">2. VEA and DRCA acceptance rates can be lower due to large number of claimants lodging Tri-Act claims as their ADF service is covered by all three Acts. 
</t>
  </si>
  <si>
    <t xml:space="preserve">3. DVA is required to accept a condition under MRCA if their service is on or after 1 July 2004 has contributed to the condition. </t>
  </si>
  <si>
    <t xml:space="preserve">4. If a condition is accepted under MRCA, it is required to be rejected under DRCA and/or VEA. 
</t>
  </si>
  <si>
    <t>As at 30 June 2025</t>
  </si>
  <si>
    <t>Age (days)</t>
  </si>
  <si>
    <t>Current 
FYTD: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</si>
</sst>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0.0%"/>
    <numFmt numFmtId="166" formatCode="#,##0_ ;\-#,##0\ "/>
    <numFmt numFmtId="167" formatCode="0.0"/>
  </numFmts>
  <fonts count="45" x14ac:knownFonts="1">
    <font>
      <sz val="11"/>
      <color theme="1"/>
      <name val="Calibri"/>
      <family val="2"/>
      <scheme val="minor"/>
    </font>
    <font>
      <b/>
      <sz val="11"/>
      <color theme="0"/>
      <name val="Calibri"/>
      <family val="2"/>
      <scheme val="minor"/>
    </font>
    <font>
      <b/>
      <sz val="10"/>
      <color rgb="FFC00000"/>
      <name val="Arial"/>
      <family val="2"/>
    </font>
    <font>
      <sz val="10"/>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rgb="FF002060"/>
      <name val="Calibri"/>
      <family val="2"/>
      <scheme val="minor"/>
    </font>
    <font>
      <b/>
      <sz val="10"/>
      <color rgb="FF002060"/>
      <name val="Arial"/>
      <family val="2"/>
    </font>
    <font>
      <sz val="11"/>
      <name val="Calibri"/>
      <family val="2"/>
      <scheme val="minor"/>
    </font>
    <font>
      <sz val="11"/>
      <color indexed="8"/>
      <name val="Calibri"/>
      <family val="2"/>
      <scheme val="minor"/>
    </font>
    <font>
      <sz val="10"/>
      <color theme="1"/>
      <name val="Calibri"/>
      <family val="2"/>
      <scheme val="minor"/>
    </font>
    <font>
      <b/>
      <sz val="11"/>
      <name val="Calibri"/>
      <family val="2"/>
      <scheme val="minor"/>
    </font>
    <font>
      <b/>
      <sz val="11"/>
      <color rgb="FF000000"/>
      <name val="Calibri"/>
      <family val="2"/>
    </font>
    <font>
      <b/>
      <sz val="11"/>
      <color rgb="FF000000"/>
      <name val="Calibri"/>
      <family val="2"/>
      <scheme val="minor"/>
    </font>
    <font>
      <sz val="11"/>
      <color rgb="FF000000"/>
      <name val="Calibri"/>
      <family val="2"/>
    </font>
    <font>
      <sz val="11"/>
      <color rgb="FF000000"/>
      <name val="Calibri"/>
      <family val="2"/>
      <scheme val="minor"/>
    </font>
    <font>
      <sz val="10"/>
      <color indexed="8"/>
      <name val="Arial"/>
      <family val="2"/>
    </font>
    <font>
      <sz val="11"/>
      <color rgb="FF808080"/>
      <name val="Calibri"/>
      <family val="2"/>
    </font>
    <font>
      <sz val="10"/>
      <color rgb="FFFF0000"/>
      <name val="Calibri"/>
      <family val="2"/>
      <scheme val="minor"/>
    </font>
    <font>
      <u/>
      <sz val="11"/>
      <color theme="10"/>
      <name val="Calibri"/>
      <family val="2"/>
      <scheme val="minor"/>
    </font>
    <font>
      <sz val="12"/>
      <color theme="1"/>
      <name val="Calibri"/>
      <family val="2"/>
      <scheme val="minor"/>
    </font>
    <font>
      <sz val="10"/>
      <color rgb="FF515151"/>
      <name val="Calibri"/>
      <family val="2"/>
      <scheme val="minor"/>
    </font>
    <font>
      <sz val="14"/>
      <color theme="1"/>
      <name val="Calibri"/>
      <family val="2"/>
      <scheme val="minor"/>
    </font>
    <font>
      <b/>
      <vertAlign val="superscript"/>
      <sz val="11"/>
      <name val="Calibri"/>
      <family val="2"/>
      <scheme val="minor"/>
    </font>
    <font>
      <b/>
      <sz val="11"/>
      <name val="Calibri"/>
      <family val="2"/>
    </font>
    <font>
      <sz val="11"/>
      <name val="Calibri"/>
      <family val="2"/>
    </font>
    <font>
      <sz val="10"/>
      <name val="Calibri"/>
      <family val="2"/>
      <scheme val="minor"/>
    </font>
    <font>
      <i/>
      <sz val="9.5"/>
      <name val="Calibri"/>
      <family val="2"/>
      <scheme val="minor"/>
    </font>
    <font>
      <vertAlign val="superscript"/>
      <sz val="11"/>
      <name val="Calibri"/>
      <family val="2"/>
    </font>
    <font>
      <b/>
      <sz val="11"/>
      <color rgb="FF002060"/>
      <name val="Calibri"/>
      <family val="2"/>
      <scheme val="minor"/>
    </font>
    <font>
      <sz val="10"/>
      <color rgb="FF000000"/>
      <name val="Calibri"/>
      <family val="2"/>
      <scheme val="minor"/>
    </font>
    <font>
      <b/>
      <sz val="10"/>
      <name val="Arial"/>
      <family val="2"/>
    </font>
    <font>
      <sz val="10"/>
      <name val="Calibri"/>
      <family val="2"/>
    </font>
    <font>
      <u/>
      <sz val="11"/>
      <color theme="1"/>
      <name val="Calibri"/>
      <family val="2"/>
      <scheme val="minor"/>
    </font>
    <font>
      <sz val="11"/>
      <color rgb="FFC00000"/>
      <name val="Calibri"/>
      <family val="2"/>
      <scheme val="minor"/>
    </font>
    <font>
      <vertAlign val="superscript"/>
      <sz val="11"/>
      <name val="Calibri"/>
      <family val="2"/>
      <scheme val="minor"/>
    </font>
    <font>
      <b/>
      <vertAlign val="superscript"/>
      <sz val="11"/>
      <name val="Calibri"/>
      <family val="2"/>
    </font>
    <font>
      <sz val="14"/>
      <color rgb="FFFF0000"/>
      <name val="Calibri"/>
      <family val="2"/>
      <scheme val="minor"/>
    </font>
    <font>
      <sz val="14"/>
      <name val="Calibri"/>
      <family val="2"/>
      <scheme val="minor"/>
    </font>
    <font>
      <b/>
      <u/>
      <sz val="11"/>
      <name val="Calibri"/>
      <family val="2"/>
      <scheme val="minor"/>
    </font>
    <font>
      <b/>
      <sz val="11"/>
      <color rgb="FFFF0000"/>
      <name val="Calibri"/>
      <family val="2"/>
      <scheme val="minor"/>
    </font>
    <font>
      <b/>
      <sz val="10"/>
      <name val="Calibri"/>
      <family val="2"/>
      <scheme val="minor"/>
    </font>
    <font>
      <b/>
      <sz val="10"/>
      <name val="Calibri"/>
      <family val="2"/>
    </font>
    <font>
      <u/>
      <sz val="11"/>
      <color theme="4" tint="-0.249977111117893"/>
      <name val="Calibri"/>
      <family val="2"/>
      <scheme val="minor"/>
    </font>
  </fonts>
  <fills count="9">
    <fill>
      <patternFill patternType="none"/>
    </fill>
    <fill>
      <patternFill patternType="gray125"/>
    </fill>
    <fill>
      <patternFill patternType="solid">
        <fgColor theme="8"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0"/>
        <bgColor indexed="64"/>
      </patternFill>
    </fill>
    <fill>
      <patternFill patternType="solid">
        <fgColor rgb="FFECF4FA"/>
        <bgColor indexed="64"/>
      </patternFill>
    </fill>
  </fills>
  <borders count="4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top style="thin">
        <color theme="0" tint="-0.34998626667073579"/>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style="thin">
        <color theme="0" tint="-0.24994659260841701"/>
      </right>
      <top style="thin">
        <color theme="0" tint="-0.24994659260841701"/>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24994659260841701"/>
      </bottom>
      <diagonal/>
    </border>
    <border>
      <left style="thin">
        <color theme="0" tint="-0.34998626667073579"/>
      </left>
      <right/>
      <top/>
      <bottom/>
      <diagonal/>
    </border>
    <border>
      <left style="thin">
        <color theme="2" tint="-0.24994659260841701"/>
      </left>
      <right style="thin">
        <color theme="2" tint="-0.24994659260841701"/>
      </right>
      <top/>
      <bottom style="thin">
        <color theme="2" tint="-0.24994659260841701"/>
      </bottom>
      <diagonal/>
    </border>
    <border>
      <left style="thin">
        <color theme="0" tint="-0.34998626667073579"/>
      </left>
      <right style="thin">
        <color theme="0" tint="-0.14999847407452621"/>
      </right>
      <top style="thin">
        <color theme="0" tint="-0.34998626667073579"/>
      </top>
      <bottom style="thin">
        <color theme="0" tint="-0.34998626667073579"/>
      </bottom>
      <diagonal/>
    </border>
    <border>
      <left style="thin">
        <color theme="0" tint="-0.34998626667073579"/>
      </left>
      <right style="thin">
        <color theme="0" tint="-0.14999847407452621"/>
      </right>
      <top style="thin">
        <color theme="0" tint="-0.34998626667073579"/>
      </top>
      <bottom/>
      <diagonal/>
    </border>
    <border>
      <left style="thin">
        <color theme="0" tint="-0.34998626667073579"/>
      </left>
      <right style="thin">
        <color theme="0" tint="-0.14999847407452621"/>
      </right>
      <top/>
      <bottom style="thin">
        <color theme="0" tint="-0.34998626667073579"/>
      </bottom>
      <diagonal/>
    </border>
    <border>
      <left/>
      <right style="thin">
        <color theme="0" tint="-0.14999847407452621"/>
      </right>
      <top style="thin">
        <color theme="0" tint="-0.34998626667073579"/>
      </top>
      <bottom/>
      <diagonal/>
    </border>
    <border>
      <left/>
      <right style="thin">
        <color theme="0" tint="-0.14999847407452621"/>
      </right>
      <top/>
      <bottom style="thin">
        <color theme="0" tint="-0.34998626667073579"/>
      </bottom>
      <diagonal/>
    </border>
    <border>
      <left style="thin">
        <color theme="0" tint="-0.34998626667073579"/>
      </left>
      <right/>
      <top style="thin">
        <color theme="0" tint="-0.24994659260841701"/>
      </top>
      <bottom/>
      <diagonal/>
    </border>
    <border>
      <left style="thin">
        <color theme="0" tint="-0.24994659260841701"/>
      </left>
      <right style="thin">
        <color theme="0" tint="-0.24994659260841701"/>
      </right>
      <top style="thin">
        <color theme="0" tint="-0.14999847407452621"/>
      </top>
      <bottom style="thin">
        <color theme="0" tint="-0.24994659260841701"/>
      </bottom>
      <diagonal/>
    </border>
    <border>
      <left style="thin">
        <color theme="0" tint="-0.24994659260841701"/>
      </left>
      <right style="thin">
        <color theme="0" tint="-0.14999847407452621"/>
      </right>
      <top style="thin">
        <color theme="0" tint="-0.14999847407452621"/>
      </top>
      <bottom style="thin">
        <color theme="0" tint="-0.34998626667073579"/>
      </bottom>
      <diagonal/>
    </border>
    <border>
      <left style="thin">
        <color theme="0" tint="-0.24994659260841701"/>
      </left>
      <right style="thin">
        <color theme="0" tint="-0.1499984740745262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diagonal/>
    </border>
    <border>
      <left style="thin">
        <color theme="0" tint="-0.34998626667073579"/>
      </left>
      <right style="thin">
        <color theme="0" tint="-0.24994659260841701"/>
      </right>
      <top style="thin">
        <color theme="0" tint="-0.34998626667073579"/>
      </top>
      <bottom/>
      <diagonal/>
    </border>
    <border>
      <left style="thin">
        <color theme="0" tint="-0.34998626667073579"/>
      </left>
      <right style="thin">
        <color theme="0" tint="-0.24994659260841701"/>
      </right>
      <top style="thin">
        <color theme="0" tint="-0.34998626667073579"/>
      </top>
      <bottom style="thin">
        <color theme="0" tint="-0.34998626667073579"/>
      </bottom>
      <diagonal/>
    </border>
    <border>
      <left/>
      <right/>
      <top style="thin">
        <color theme="2" tint="-9.9948118533890809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24994659260841701"/>
      </left>
      <right style="thin">
        <color theme="0" tint="-0.24994659260841701"/>
      </right>
      <top style="thin">
        <color theme="0" tint="-0.24994659260841701"/>
      </top>
      <bottom style="thin">
        <color theme="0" tint="-0.34998626667073579"/>
      </bottom>
      <diagonal/>
    </border>
    <border>
      <left style="thin">
        <color theme="0" tint="-0.14999847407452621"/>
      </left>
      <right/>
      <top style="thin">
        <color theme="0" tint="-0.34998626667073579"/>
      </top>
      <bottom style="thin">
        <color theme="0" tint="-0.34998626667073579"/>
      </bottom>
      <diagonal/>
    </border>
  </borders>
  <cellStyleXfs count="12">
    <xf numFmtId="0" fontId="0" fillId="0" borderId="0"/>
    <xf numFmtId="0" fontId="3" fillId="0" borderId="0"/>
    <xf numFmtId="9" fontId="4" fillId="0" borderId="0" applyFont="0" applyFill="0" applyBorder="0" applyAlignment="0" applyProtection="0"/>
    <xf numFmtId="0" fontId="10" fillId="0" borderId="0"/>
    <xf numFmtId="0" fontId="3" fillId="0" borderId="0"/>
    <xf numFmtId="0" fontId="4" fillId="0" borderId="0"/>
    <xf numFmtId="9" fontId="4" fillId="0" borderId="0" applyFont="0" applyFill="0" applyBorder="0" applyAlignment="0" applyProtection="0"/>
    <xf numFmtId="0" fontId="4" fillId="0" borderId="0"/>
    <xf numFmtId="0" fontId="17" fillId="0" borderId="0"/>
    <xf numFmtId="9" fontId="10" fillId="0" borderId="0" applyFont="0" applyFill="0" applyBorder="0" applyAlignment="0" applyProtection="0"/>
    <xf numFmtId="164" fontId="4" fillId="0" borderId="0" applyFont="0" applyFill="0" applyBorder="0" applyAlignment="0" applyProtection="0"/>
    <xf numFmtId="0" fontId="20" fillId="0" borderId="0" applyNumberFormat="0" applyFill="0" applyBorder="0" applyAlignment="0" applyProtection="0"/>
  </cellStyleXfs>
  <cellXfs count="277">
    <xf numFmtId="0" fontId="0" fillId="0" borderId="0" xfId="0"/>
    <xf numFmtId="0" fontId="7" fillId="2" borderId="0" xfId="0" applyFont="1" applyFill="1" applyAlignment="1" applyProtection="1">
      <alignment vertical="center"/>
      <protection hidden="1"/>
    </xf>
    <xf numFmtId="0" fontId="0" fillId="0" borderId="0" xfId="0" applyAlignment="1" applyProtection="1">
      <alignment vertical="center"/>
      <protection hidden="1"/>
    </xf>
    <xf numFmtId="0" fontId="8" fillId="2" borderId="0" xfId="0" applyFont="1" applyFill="1" applyAlignment="1" applyProtection="1">
      <alignment vertical="center"/>
      <protection hidden="1"/>
    </xf>
    <xf numFmtId="0" fontId="0" fillId="0" borderId="0" xfId="0" applyProtection="1">
      <protection hidden="1"/>
    </xf>
    <xf numFmtId="0" fontId="23" fillId="4" borderId="0" xfId="0" applyFont="1" applyFill="1" applyProtection="1">
      <protection hidden="1"/>
    </xf>
    <xf numFmtId="0" fontId="20" fillId="4" borderId="0" xfId="11" applyFill="1" applyBorder="1" applyAlignment="1" applyProtection="1">
      <alignment vertical="center"/>
      <protection hidden="1"/>
    </xf>
    <xf numFmtId="0" fontId="35" fillId="0" borderId="0" xfId="0" applyFont="1" applyProtection="1">
      <protection hidden="1"/>
    </xf>
    <xf numFmtId="0" fontId="20" fillId="4" borderId="0" xfId="11" applyFill="1" applyBorder="1" applyAlignment="1" applyProtection="1">
      <alignment horizontal="left" vertical="center" wrapText="1"/>
      <protection hidden="1"/>
    </xf>
    <xf numFmtId="0" fontId="20" fillId="0" borderId="0" xfId="11" applyFill="1" applyBorder="1" applyAlignment="1" applyProtection="1">
      <alignment horizontal="left" vertical="center" wrapText="1"/>
      <protection hidden="1"/>
    </xf>
    <xf numFmtId="0" fontId="5" fillId="0" borderId="0" xfId="0" applyFont="1" applyAlignment="1" applyProtection="1">
      <alignment horizontal="right"/>
      <protection hidden="1"/>
    </xf>
    <xf numFmtId="0" fontId="2" fillId="0" borderId="0" xfId="0" applyFont="1" applyAlignment="1" applyProtection="1">
      <alignment vertical="center"/>
      <protection hidden="1"/>
    </xf>
    <xf numFmtId="0" fontId="19" fillId="0" borderId="0" xfId="0" applyFont="1" applyProtection="1">
      <protection hidden="1"/>
    </xf>
    <xf numFmtId="0" fontId="0" fillId="0" borderId="1" xfId="0" applyBorder="1" applyAlignment="1" applyProtection="1">
      <alignment vertical="center"/>
      <protection hidden="1"/>
    </xf>
    <xf numFmtId="3" fontId="9" fillId="5" borderId="1" xfId="0" applyNumberFormat="1" applyFont="1" applyFill="1" applyBorder="1" applyAlignment="1" applyProtection="1">
      <alignment horizontal="center" vertical="center"/>
      <protection hidden="1"/>
    </xf>
    <xf numFmtId="3" fontId="0" fillId="0" borderId="1" xfId="0" applyNumberFormat="1" applyBorder="1" applyAlignment="1" applyProtection="1">
      <alignment horizontal="center" vertical="center"/>
      <protection hidden="1"/>
    </xf>
    <xf numFmtId="165" fontId="9" fillId="5" borderId="1" xfId="2" applyNumberFormat="1" applyFont="1" applyFill="1" applyBorder="1" applyAlignment="1" applyProtection="1">
      <alignment horizontal="center" vertical="center"/>
      <protection hidden="1"/>
    </xf>
    <xf numFmtId="3" fontId="9" fillId="0" borderId="1" xfId="0" applyNumberFormat="1" applyFont="1" applyBorder="1" applyAlignment="1" applyProtection="1">
      <alignment horizontal="center" vertical="center"/>
      <protection hidden="1"/>
    </xf>
    <xf numFmtId="0" fontId="6" fillId="0" borderId="0" xfId="0" applyFont="1" applyAlignment="1" applyProtection="1">
      <alignment wrapText="1"/>
      <protection hidden="1"/>
    </xf>
    <xf numFmtId="0" fontId="0" fillId="0" borderId="1" xfId="0" applyBorder="1" applyAlignment="1" applyProtection="1">
      <alignment horizontal="center" vertical="center"/>
      <protection hidden="1"/>
    </xf>
    <xf numFmtId="3" fontId="0" fillId="5" borderId="1" xfId="0" applyNumberFormat="1" applyFill="1" applyBorder="1" applyAlignment="1" applyProtection="1">
      <alignment horizontal="center"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3" fontId="12" fillId="0" borderId="0" xfId="0" applyNumberFormat="1" applyFont="1" applyAlignment="1" applyProtection="1">
      <alignment horizontal="center" vertical="center"/>
      <protection hidden="1"/>
    </xf>
    <xf numFmtId="0" fontId="15" fillId="0" borderId="6" xfId="0" applyFont="1" applyBorder="1" applyAlignment="1" applyProtection="1">
      <alignment horizontal="left" vertical="center" wrapText="1"/>
      <protection hidden="1"/>
    </xf>
    <xf numFmtId="0" fontId="9" fillId="0" borderId="18" xfId="0" applyFont="1" applyBorder="1" applyAlignment="1" applyProtection="1">
      <alignment horizontal="center"/>
      <protection hidden="1"/>
    </xf>
    <xf numFmtId="3" fontId="9" fillId="0" borderId="18" xfId="0" applyNumberFormat="1" applyFont="1" applyBorder="1" applyAlignment="1" applyProtection="1">
      <alignment horizontal="center" vertical="center"/>
      <protection hidden="1"/>
    </xf>
    <xf numFmtId="0" fontId="15" fillId="0" borderId="1" xfId="0" applyFont="1" applyBorder="1" applyAlignment="1" applyProtection="1">
      <alignment horizontal="left" vertical="center" wrapText="1"/>
      <protection hidden="1"/>
    </xf>
    <xf numFmtId="3" fontId="9" fillId="0" borderId="4" xfId="0" applyNumberFormat="1" applyFont="1" applyBorder="1" applyAlignment="1" applyProtection="1">
      <alignment horizontal="center" vertical="center"/>
      <protection hidden="1"/>
    </xf>
    <xf numFmtId="3" fontId="0" fillId="0" borderId="18" xfId="0" applyNumberFormat="1" applyBorder="1" applyAlignment="1" applyProtection="1">
      <alignment horizontal="center" vertical="center"/>
      <protection hidden="1"/>
    </xf>
    <xf numFmtId="0" fontId="21" fillId="0" borderId="0" xfId="0" applyFont="1" applyProtection="1">
      <protection hidden="1"/>
    </xf>
    <xf numFmtId="0" fontId="5" fillId="0" borderId="0" xfId="0" applyFont="1" applyProtection="1">
      <protection hidden="1"/>
    </xf>
    <xf numFmtId="0" fontId="0" fillId="0" borderId="0" xfId="0" applyAlignment="1" applyProtection="1">
      <alignment wrapText="1"/>
      <protection hidden="1"/>
    </xf>
    <xf numFmtId="0" fontId="12" fillId="3" borderId="2" xfId="0" applyFont="1" applyFill="1" applyBorder="1" applyAlignment="1" applyProtection="1">
      <alignment vertical="center"/>
      <protection hidden="1"/>
    </xf>
    <xf numFmtId="17" fontId="25" fillId="3" borderId="2" xfId="0" applyNumberFormat="1" applyFont="1" applyFill="1" applyBorder="1" applyAlignment="1" applyProtection="1">
      <alignment horizontal="center" vertical="center" wrapText="1"/>
      <protection hidden="1"/>
    </xf>
    <xf numFmtId="0" fontId="9" fillId="0" borderId="2" xfId="0" applyFont="1" applyBorder="1" applyAlignment="1" applyProtection="1">
      <alignment vertical="center"/>
      <protection hidden="1"/>
    </xf>
    <xf numFmtId="3" fontId="9" fillId="0" borderId="2" xfId="0" applyNumberFormat="1" applyFont="1" applyBorder="1" applyAlignment="1" applyProtection="1">
      <alignment horizontal="center" vertical="center"/>
      <protection hidden="1"/>
    </xf>
    <xf numFmtId="0" fontId="9" fillId="0" borderId="1" xfId="0" applyFont="1" applyBorder="1" applyAlignment="1" applyProtection="1">
      <alignment vertical="center"/>
      <protection hidden="1"/>
    </xf>
    <xf numFmtId="1" fontId="9" fillId="0" borderId="1" xfId="0" applyNumberFormat="1" applyFont="1" applyBorder="1" applyAlignment="1" applyProtection="1">
      <alignment horizontal="center" vertical="center"/>
      <protection hidden="1"/>
    </xf>
    <xf numFmtId="0" fontId="25" fillId="3" borderId="17" xfId="0" applyFont="1" applyFill="1" applyBorder="1" applyAlignment="1" applyProtection="1">
      <alignment vertical="center" wrapText="1"/>
      <protection hidden="1"/>
    </xf>
    <xf numFmtId="0" fontId="25" fillId="3" borderId="20" xfId="0" applyFont="1" applyFill="1" applyBorder="1" applyAlignment="1" applyProtection="1">
      <alignment vertical="center" wrapText="1"/>
      <protection hidden="1"/>
    </xf>
    <xf numFmtId="3" fontId="25" fillId="3" borderId="3" xfId="0" applyNumberFormat="1" applyFont="1" applyFill="1" applyBorder="1" applyAlignment="1" applyProtection="1">
      <alignment horizontal="center" vertical="center" wrapText="1"/>
      <protection hidden="1"/>
    </xf>
    <xf numFmtId="3" fontId="25" fillId="3" borderId="14" xfId="0" applyNumberFormat="1" applyFont="1" applyFill="1" applyBorder="1" applyAlignment="1" applyProtection="1">
      <alignment horizontal="center" vertical="center" wrapText="1"/>
      <protection hidden="1"/>
    </xf>
    <xf numFmtId="0" fontId="26" fillId="0" borderId="6" xfId="0" applyFont="1" applyBorder="1" applyAlignment="1" applyProtection="1">
      <alignment horizontal="left" vertical="center" wrapText="1"/>
      <protection hidden="1"/>
    </xf>
    <xf numFmtId="3" fontId="0" fillId="0" borderId="18" xfId="0" applyNumberFormat="1" applyBorder="1" applyAlignment="1" applyProtection="1">
      <alignment horizontal="center"/>
      <protection hidden="1"/>
    </xf>
    <xf numFmtId="0" fontId="0" fillId="4" borderId="0" xfId="0" applyFill="1" applyProtection="1">
      <protection hidden="1"/>
    </xf>
    <xf numFmtId="0" fontId="20" fillId="4" borderId="0" xfId="11" applyFill="1" applyProtection="1">
      <protection hidden="1"/>
    </xf>
    <xf numFmtId="0" fontId="16" fillId="0" borderId="2" xfId="0" applyFont="1" applyBorder="1" applyAlignment="1" applyProtection="1">
      <alignment vertical="center"/>
      <protection hidden="1"/>
    </xf>
    <xf numFmtId="165" fontId="16" fillId="5" borderId="2" xfId="2" applyNumberFormat="1" applyFont="1" applyFill="1" applyBorder="1" applyAlignment="1" applyProtection="1">
      <alignment horizontal="center" vertical="center"/>
      <protection hidden="1"/>
    </xf>
    <xf numFmtId="165" fontId="16" fillId="0" borderId="2" xfId="0" applyNumberFormat="1" applyFont="1" applyBorder="1" applyAlignment="1" applyProtection="1">
      <alignment horizontal="center" vertical="center"/>
      <protection hidden="1"/>
    </xf>
    <xf numFmtId="165" fontId="16" fillId="5" borderId="2" xfId="0" applyNumberFormat="1" applyFont="1" applyFill="1" applyBorder="1" applyAlignment="1" applyProtection="1">
      <alignment horizontal="center" vertical="center"/>
      <protection hidden="1"/>
    </xf>
    <xf numFmtId="165" fontId="0" fillId="0" borderId="0" xfId="2" applyNumberFormat="1" applyFont="1" applyProtection="1">
      <protection hidden="1"/>
    </xf>
    <xf numFmtId="0" fontId="14" fillId="0" borderId="2" xfId="0" applyFont="1" applyBorder="1" applyAlignment="1" applyProtection="1">
      <alignment vertical="center"/>
      <protection hidden="1"/>
    </xf>
    <xf numFmtId="165" fontId="14" fillId="5" borderId="2" xfId="0" applyNumberFormat="1" applyFont="1" applyFill="1" applyBorder="1" applyAlignment="1" applyProtection="1">
      <alignment horizontal="center" vertical="center"/>
      <protection hidden="1"/>
    </xf>
    <xf numFmtId="165" fontId="14" fillId="0" borderId="2" xfId="0" applyNumberFormat="1" applyFont="1" applyBorder="1" applyAlignment="1" applyProtection="1">
      <alignment horizontal="center" vertical="center"/>
      <protection hidden="1"/>
    </xf>
    <xf numFmtId="0" fontId="31" fillId="0" borderId="0" xfId="0" applyFont="1" applyAlignment="1" applyProtection="1">
      <alignment vertical="center"/>
      <protection hidden="1"/>
    </xf>
    <xf numFmtId="165" fontId="14" fillId="0" borderId="0" xfId="0" applyNumberFormat="1" applyFont="1" applyAlignment="1" applyProtection="1">
      <alignment horizontal="center" vertical="center"/>
      <protection hidden="1"/>
    </xf>
    <xf numFmtId="165" fontId="9" fillId="5" borderId="2" xfId="0" applyNumberFormat="1" applyFont="1" applyFill="1" applyBorder="1" applyAlignment="1" applyProtection="1">
      <alignment horizontal="center" vertical="center"/>
      <protection hidden="1"/>
    </xf>
    <xf numFmtId="164" fontId="20" fillId="0" borderId="0" xfId="11" applyNumberFormat="1" applyFill="1" applyBorder="1" applyProtection="1">
      <protection hidden="1"/>
    </xf>
    <xf numFmtId="164" fontId="0" fillId="0" borderId="0" xfId="10" applyFont="1" applyProtection="1">
      <protection hidden="1"/>
    </xf>
    <xf numFmtId="3" fontId="9" fillId="5" borderId="2" xfId="0" applyNumberFormat="1" applyFont="1" applyFill="1" applyBorder="1" applyAlignment="1" applyProtection="1">
      <alignment horizontal="center" vertical="center"/>
      <protection hidden="1"/>
    </xf>
    <xf numFmtId="3" fontId="12" fillId="3" borderId="2" xfId="0" applyNumberFormat="1" applyFont="1" applyFill="1" applyBorder="1" applyAlignment="1" applyProtection="1">
      <alignment horizontal="center" vertical="center"/>
      <protection hidden="1"/>
    </xf>
    <xf numFmtId="0" fontId="9" fillId="0" borderId="0" xfId="0" applyFont="1" applyProtection="1">
      <protection hidden="1"/>
    </xf>
    <xf numFmtId="0" fontId="28" fillId="0" borderId="0" xfId="0" applyFont="1" applyAlignment="1" applyProtection="1">
      <alignment vertical="center"/>
      <protection hidden="1"/>
    </xf>
    <xf numFmtId="165" fontId="9" fillId="5" borderId="2" xfId="2" applyNumberFormat="1" applyFont="1" applyFill="1" applyBorder="1" applyAlignment="1" applyProtection="1">
      <alignment horizontal="center" vertical="center"/>
      <protection hidden="1"/>
    </xf>
    <xf numFmtId="0" fontId="9" fillId="0" borderId="16" xfId="0" applyFont="1" applyBorder="1" applyAlignment="1" applyProtection="1">
      <alignment vertical="center"/>
      <protection hidden="1"/>
    </xf>
    <xf numFmtId="3" fontId="9" fillId="5" borderId="16" xfId="0" applyNumberFormat="1" applyFont="1" applyFill="1" applyBorder="1" applyAlignment="1" applyProtection="1">
      <alignment horizontal="center" vertical="center"/>
      <protection hidden="1"/>
    </xf>
    <xf numFmtId="3" fontId="9" fillId="0" borderId="16" xfId="0" applyNumberFormat="1" applyFont="1" applyBorder="1" applyAlignment="1" applyProtection="1">
      <alignment horizontal="center" vertical="center"/>
      <protection hidden="1"/>
    </xf>
    <xf numFmtId="165" fontId="9" fillId="5" borderId="16" xfId="2" applyNumberFormat="1" applyFont="1" applyFill="1" applyBorder="1" applyAlignment="1" applyProtection="1">
      <alignment horizontal="center" vertical="center"/>
      <protection hidden="1"/>
    </xf>
    <xf numFmtId="3" fontId="26" fillId="5" borderId="2" xfId="0" applyNumberFormat="1" applyFont="1" applyFill="1" applyBorder="1" applyAlignment="1" applyProtection="1">
      <alignment horizontal="center" vertical="center" wrapText="1"/>
      <protection hidden="1"/>
    </xf>
    <xf numFmtId="0" fontId="27" fillId="0" borderId="0" xfId="0" applyFont="1" applyProtection="1">
      <protection hidden="1"/>
    </xf>
    <xf numFmtId="0" fontId="22" fillId="0" borderId="0" xfId="0" applyFont="1" applyProtection="1">
      <protection hidden="1"/>
    </xf>
    <xf numFmtId="15" fontId="5" fillId="0" borderId="0" xfId="0" applyNumberFormat="1" applyFont="1" applyAlignment="1" applyProtection="1">
      <alignment horizontal="right"/>
      <protection hidden="1"/>
    </xf>
    <xf numFmtId="0" fontId="20" fillId="4" borderId="0" xfId="11" applyFill="1" applyBorder="1" applyAlignment="1" applyProtection="1">
      <alignment horizontal="left" vertical="center"/>
      <protection hidden="1"/>
    </xf>
    <xf numFmtId="0" fontId="20" fillId="0" borderId="0" xfId="11" applyFill="1" applyBorder="1" applyAlignment="1" applyProtection="1">
      <alignment horizontal="left" vertical="center"/>
      <protection hidden="1"/>
    </xf>
    <xf numFmtId="0" fontId="12" fillId="0" borderId="1" xfId="0" applyFont="1" applyBorder="1" applyAlignment="1" applyProtection="1">
      <alignment vertical="center"/>
      <protection hidden="1"/>
    </xf>
    <xf numFmtId="1" fontId="0" fillId="5" borderId="1" xfId="0" applyNumberFormat="1" applyFill="1" applyBorder="1" applyAlignment="1" applyProtection="1">
      <alignment horizontal="center" vertical="center"/>
      <protection hidden="1"/>
    </xf>
    <xf numFmtId="0" fontId="9" fillId="0" borderId="2" xfId="0" applyFont="1" applyBorder="1" applyAlignment="1" applyProtection="1">
      <alignment horizontal="right" vertical="center"/>
      <protection hidden="1"/>
    </xf>
    <xf numFmtId="0" fontId="27" fillId="0" borderId="0" xfId="0" applyFont="1" applyAlignment="1" applyProtection="1">
      <alignment horizontal="left" vertical="top"/>
      <protection hidden="1"/>
    </xf>
    <xf numFmtId="0" fontId="15" fillId="5" borderId="1" xfId="0" applyFont="1" applyFill="1" applyBorder="1" applyAlignment="1" applyProtection="1">
      <alignment horizontal="center" vertical="center" wrapText="1"/>
      <protection hidden="1"/>
    </xf>
    <xf numFmtId="0" fontId="0" fillId="5" borderId="2" xfId="0" applyFill="1" applyBorder="1" applyAlignment="1" applyProtection="1">
      <alignment horizontal="center" vertical="center"/>
      <protection hidden="1"/>
    </xf>
    <xf numFmtId="1" fontId="9" fillId="0" borderId="2" xfId="0" applyNumberFormat="1"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3" fontId="0" fillId="5" borderId="2" xfId="0" applyNumberFormat="1" applyFill="1" applyBorder="1" applyAlignment="1" applyProtection="1">
      <alignment horizontal="center" vertical="center"/>
      <protection hidden="1"/>
    </xf>
    <xf numFmtId="0" fontId="0" fillId="0" borderId="2" xfId="0" applyBorder="1" applyAlignment="1" applyProtection="1">
      <alignment horizontal="center" vertical="center"/>
      <protection hidden="1"/>
    </xf>
    <xf numFmtId="1" fontId="0" fillId="0" borderId="2" xfId="0" applyNumberFormat="1" applyBorder="1" applyAlignment="1" applyProtection="1">
      <alignment horizontal="center" vertical="center"/>
      <protection hidden="1"/>
    </xf>
    <xf numFmtId="3" fontId="9" fillId="0" borderId="0" xfId="0" applyNumberFormat="1" applyFont="1" applyAlignment="1" applyProtection="1">
      <alignment horizontal="center" vertical="center"/>
      <protection hidden="1"/>
    </xf>
    <xf numFmtId="3" fontId="26" fillId="0" borderId="0" xfId="0" applyNumberFormat="1" applyFont="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3" fontId="26" fillId="5" borderId="1" xfId="0" applyNumberFormat="1" applyFont="1" applyFill="1" applyBorder="1" applyAlignment="1" applyProtection="1">
      <alignment horizontal="center" vertical="center" wrapText="1"/>
      <protection hidden="1"/>
    </xf>
    <xf numFmtId="3" fontId="26" fillId="0" borderId="1" xfId="0" applyNumberFormat="1" applyFont="1" applyBorder="1" applyAlignment="1" applyProtection="1">
      <alignment horizontal="center" vertical="center" wrapText="1"/>
      <protection hidden="1"/>
    </xf>
    <xf numFmtId="0" fontId="0" fillId="0" borderId="0" xfId="0" applyAlignment="1" applyProtection="1">
      <alignment horizontal="center"/>
      <protection hidden="1"/>
    </xf>
    <xf numFmtId="3" fontId="1" fillId="0" borderId="0" xfId="0" applyNumberFormat="1" applyFont="1" applyAlignment="1" applyProtection="1">
      <alignment horizontal="center" vertical="center"/>
      <protection hidden="1"/>
    </xf>
    <xf numFmtId="0" fontId="33" fillId="0" borderId="0" xfId="0" applyFont="1" applyAlignment="1" applyProtection="1">
      <alignment horizontal="left" vertical="center"/>
      <protection hidden="1"/>
    </xf>
    <xf numFmtId="0" fontId="9" fillId="0" borderId="6" xfId="0" applyFont="1" applyBorder="1" applyAlignment="1" applyProtection="1">
      <alignment vertical="center"/>
      <protection hidden="1"/>
    </xf>
    <xf numFmtId="0" fontId="0" fillId="0" borderId="18" xfId="0" applyBorder="1" applyAlignment="1" applyProtection="1">
      <alignment horizontal="center" vertical="center"/>
      <protection hidden="1"/>
    </xf>
    <xf numFmtId="0" fontId="20" fillId="0" borderId="0" xfId="11" applyFill="1" applyBorder="1" applyAlignment="1" applyProtection="1">
      <alignment vertical="center"/>
      <protection hidden="1"/>
    </xf>
    <xf numFmtId="0" fontId="6" fillId="0" borderId="0" xfId="0" applyFont="1" applyAlignment="1" applyProtection="1">
      <alignment horizontal="left"/>
      <protection hidden="1"/>
    </xf>
    <xf numFmtId="3" fontId="15" fillId="5" borderId="1" xfId="0" applyNumberFormat="1" applyFont="1" applyFill="1" applyBorder="1" applyAlignment="1" applyProtection="1">
      <alignment horizontal="center" vertical="center" wrapText="1"/>
      <protection hidden="1"/>
    </xf>
    <xf numFmtId="3" fontId="15" fillId="0" borderId="1" xfId="0" applyNumberFormat="1" applyFont="1" applyBorder="1" applyAlignment="1" applyProtection="1">
      <alignment horizontal="center" vertical="center" wrapText="1"/>
      <protection hidden="1"/>
    </xf>
    <xf numFmtId="165" fontId="26" fillId="5" borderId="1" xfId="2" applyNumberFormat="1" applyFont="1" applyFill="1" applyBorder="1" applyAlignment="1" applyProtection="1">
      <alignment horizontal="center" vertical="center" wrapText="1"/>
      <protection hidden="1"/>
    </xf>
    <xf numFmtId="3" fontId="9" fillId="0" borderId="18" xfId="0" applyNumberFormat="1" applyFont="1" applyBorder="1" applyAlignment="1" applyProtection="1">
      <alignment horizontal="center"/>
      <protection hidden="1"/>
    </xf>
    <xf numFmtId="0" fontId="6" fillId="0" borderId="0" xfId="0" applyFont="1" applyProtection="1">
      <protection hidden="1"/>
    </xf>
    <xf numFmtId="0" fontId="26" fillId="0" borderId="11" xfId="0" applyFont="1" applyBorder="1" applyAlignment="1" applyProtection="1">
      <alignment horizontal="left" vertical="center" wrapText="1"/>
      <protection hidden="1"/>
    </xf>
    <xf numFmtId="3" fontId="0" fillId="0" borderId="2" xfId="0" applyNumberFormat="1" applyBorder="1" applyAlignment="1" applyProtection="1">
      <alignment horizontal="center"/>
      <protection hidden="1"/>
    </xf>
    <xf numFmtId="0" fontId="9" fillId="2" borderId="0" xfId="0" applyFont="1" applyFill="1" applyAlignment="1" applyProtection="1">
      <alignment vertical="center"/>
      <protection hidden="1"/>
    </xf>
    <xf numFmtId="0" fontId="7" fillId="0" borderId="0" xfId="0" applyFont="1" applyAlignment="1" applyProtection="1">
      <alignment vertical="center"/>
      <protection hidden="1"/>
    </xf>
    <xf numFmtId="0" fontId="30" fillId="2" borderId="0" xfId="0" applyFont="1" applyFill="1" applyAlignment="1" applyProtection="1">
      <alignment vertical="center"/>
      <protection hidden="1"/>
    </xf>
    <xf numFmtId="0" fontId="32" fillId="2" borderId="0" xfId="0" applyFont="1" applyFill="1" applyAlignment="1" applyProtection="1">
      <alignment vertical="center"/>
      <protection hidden="1"/>
    </xf>
    <xf numFmtId="0" fontId="12" fillId="3" borderId="0" xfId="0" applyFont="1" applyFill="1" applyAlignment="1" applyProtection="1">
      <alignment vertical="center"/>
      <protection hidden="1"/>
    </xf>
    <xf numFmtId="0" fontId="0" fillId="3" borderId="0" xfId="0" applyFill="1" applyProtection="1">
      <protection hidden="1"/>
    </xf>
    <xf numFmtId="0" fontId="9" fillId="3" borderId="0" xfId="0" applyFont="1" applyFill="1" applyAlignment="1" applyProtection="1">
      <alignment vertical="center"/>
      <protection hidden="1"/>
    </xf>
    <xf numFmtId="0" fontId="16" fillId="0" borderId="0" xfId="0" applyFont="1" applyProtection="1">
      <protection hidden="1"/>
    </xf>
    <xf numFmtId="0" fontId="20" fillId="0" borderId="0" xfId="11" applyProtection="1">
      <protection hidden="1"/>
    </xf>
    <xf numFmtId="0" fontId="34" fillId="0" borderId="0" xfId="0" applyFont="1" applyProtection="1">
      <protection hidden="1"/>
    </xf>
    <xf numFmtId="15" fontId="9" fillId="0" borderId="0" xfId="0" applyNumberFormat="1" applyFont="1" applyAlignment="1" applyProtection="1">
      <alignment horizontal="right"/>
      <protection hidden="1"/>
    </xf>
    <xf numFmtId="0" fontId="0" fillId="0" borderId="0" xfId="0" applyAlignment="1">
      <alignment horizontal="center"/>
    </xf>
    <xf numFmtId="17" fontId="0" fillId="0" borderId="0" xfId="0" applyNumberFormat="1"/>
    <xf numFmtId="10" fontId="0" fillId="0" borderId="0" xfId="0" applyNumberFormat="1"/>
    <xf numFmtId="10" fontId="16" fillId="0" borderId="2" xfId="0" applyNumberFormat="1" applyFont="1" applyBorder="1" applyAlignment="1" applyProtection="1">
      <alignment horizontal="center" vertical="center"/>
      <protection hidden="1"/>
    </xf>
    <xf numFmtId="167" fontId="9" fillId="0" borderId="1" xfId="0" applyNumberFormat="1" applyFont="1" applyBorder="1" applyAlignment="1" applyProtection="1">
      <alignment horizontal="center" vertical="center"/>
      <protection hidden="1"/>
    </xf>
    <xf numFmtId="0" fontId="26" fillId="0" borderId="6" xfId="0" applyFont="1" applyBorder="1" applyAlignment="1" applyProtection="1">
      <alignment horizontal="center" vertical="center" wrapText="1"/>
      <protection hidden="1"/>
    </xf>
    <xf numFmtId="10" fontId="0" fillId="0" borderId="0" xfId="0" applyNumberFormat="1" applyAlignment="1">
      <alignment horizontal="center"/>
    </xf>
    <xf numFmtId="3" fontId="0" fillId="0" borderId="0" xfId="0" applyNumberFormat="1" applyProtection="1">
      <protection hidden="1"/>
    </xf>
    <xf numFmtId="0" fontId="26" fillId="0" borderId="0" xfId="0" applyFont="1" applyAlignment="1" applyProtection="1">
      <alignment horizontal="center" vertical="center" wrapText="1"/>
      <protection hidden="1"/>
    </xf>
    <xf numFmtId="165" fontId="12" fillId="3" borderId="2" xfId="0" applyNumberFormat="1" applyFont="1" applyFill="1" applyBorder="1" applyAlignment="1" applyProtection="1">
      <alignment horizontal="center" vertical="center"/>
      <protection hidden="1"/>
    </xf>
    <xf numFmtId="1" fontId="9" fillId="0" borderId="4" xfId="0" applyNumberFormat="1" applyFont="1" applyBorder="1" applyAlignment="1" applyProtection="1">
      <alignment horizontal="center" vertical="center"/>
      <protection hidden="1"/>
    </xf>
    <xf numFmtId="1" fontId="9" fillId="0" borderId="15" xfId="0" applyNumberFormat="1" applyFont="1" applyBorder="1" applyAlignment="1" applyProtection="1">
      <alignment horizontal="center" vertical="center"/>
      <protection hidden="1"/>
    </xf>
    <xf numFmtId="1" fontId="9" fillId="0" borderId="8" xfId="0" applyNumberFormat="1" applyFont="1" applyBorder="1" applyAlignment="1" applyProtection="1">
      <alignment horizontal="center" vertical="center"/>
      <protection hidden="1"/>
    </xf>
    <xf numFmtId="0" fontId="41" fillId="3" borderId="2" xfId="0" applyFont="1" applyFill="1" applyBorder="1" applyAlignment="1" applyProtection="1">
      <alignment horizontal="center" vertical="center"/>
      <protection hidden="1"/>
    </xf>
    <xf numFmtId="3" fontId="41" fillId="3" borderId="2" xfId="0" applyNumberFormat="1" applyFont="1" applyFill="1" applyBorder="1" applyAlignment="1" applyProtection="1">
      <alignment horizontal="center" vertical="center"/>
      <protection hidden="1"/>
    </xf>
    <xf numFmtId="0" fontId="41" fillId="3" borderId="2" xfId="0" applyFont="1" applyFill="1" applyBorder="1" applyAlignment="1" applyProtection="1">
      <alignment vertical="center"/>
      <protection hidden="1"/>
    </xf>
    <xf numFmtId="17" fontId="12" fillId="3" borderId="14"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vertical="center"/>
      <protection hidden="1"/>
    </xf>
    <xf numFmtId="15" fontId="12" fillId="0" borderId="0" xfId="0" applyNumberFormat="1" applyFont="1" applyAlignment="1" applyProtection="1">
      <alignment horizontal="right"/>
      <protection hidden="1"/>
    </xf>
    <xf numFmtId="0" fontId="12" fillId="6" borderId="26" xfId="0" applyFont="1" applyFill="1" applyBorder="1" applyAlignment="1" applyProtection="1">
      <alignment vertical="center"/>
      <protection hidden="1"/>
    </xf>
    <xf numFmtId="0" fontId="14" fillId="6" borderId="27" xfId="0" applyFont="1" applyFill="1" applyBorder="1" applyAlignment="1" applyProtection="1">
      <alignment vertical="center"/>
      <protection hidden="1"/>
    </xf>
    <xf numFmtId="0" fontId="12" fillId="6" borderId="1" xfId="0" applyFont="1" applyFill="1" applyBorder="1" applyAlignment="1" applyProtection="1">
      <alignment vertical="center"/>
      <protection hidden="1"/>
    </xf>
    <xf numFmtId="3" fontId="12" fillId="6" borderId="1" xfId="0" applyNumberFormat="1" applyFont="1" applyFill="1" applyBorder="1" applyAlignment="1" applyProtection="1">
      <alignment horizontal="center" vertical="center"/>
      <protection hidden="1"/>
    </xf>
    <xf numFmtId="0" fontId="25" fillId="6" borderId="7" xfId="0" applyFont="1" applyFill="1" applyBorder="1" applyAlignment="1" applyProtection="1">
      <alignment horizontal="center" vertical="center" wrapText="1"/>
      <protection hidden="1"/>
    </xf>
    <xf numFmtId="0" fontId="25" fillId="6" borderId="8" xfId="0" applyFont="1" applyFill="1" applyBorder="1" applyAlignment="1" applyProtection="1">
      <alignment horizontal="center" vertical="center" wrapText="1"/>
      <protection hidden="1"/>
    </xf>
    <xf numFmtId="164" fontId="25" fillId="6" borderId="3" xfId="10" applyFont="1" applyFill="1" applyBorder="1" applyAlignment="1" applyProtection="1">
      <alignment horizontal="center" vertical="center" wrapText="1"/>
      <protection hidden="1"/>
    </xf>
    <xf numFmtId="164" fontId="25" fillId="6" borderId="14" xfId="10" applyFont="1" applyFill="1" applyBorder="1" applyAlignment="1" applyProtection="1">
      <alignment horizontal="center" vertical="center" wrapText="1"/>
      <protection hidden="1"/>
    </xf>
    <xf numFmtId="0" fontId="25" fillId="6" borderId="1" xfId="0" applyFont="1" applyFill="1" applyBorder="1" applyAlignment="1" applyProtection="1">
      <alignment horizontal="left" vertical="center" wrapText="1"/>
      <protection hidden="1"/>
    </xf>
    <xf numFmtId="166" fontId="25" fillId="6" borderId="1" xfId="10" applyNumberFormat="1" applyFont="1" applyFill="1" applyBorder="1" applyAlignment="1" applyProtection="1">
      <alignment horizontal="center" vertical="center" wrapText="1"/>
      <protection hidden="1"/>
    </xf>
    <xf numFmtId="0" fontId="25" fillId="6" borderId="1" xfId="0" applyFont="1" applyFill="1" applyBorder="1" applyAlignment="1" applyProtection="1">
      <alignment horizontal="center" vertical="center" wrapText="1"/>
      <protection hidden="1"/>
    </xf>
    <xf numFmtId="3" fontId="12" fillId="6" borderId="4" xfId="0" applyNumberFormat="1" applyFont="1" applyFill="1" applyBorder="1" applyAlignment="1" applyProtection="1">
      <alignment horizontal="center" vertical="center"/>
      <protection hidden="1"/>
    </xf>
    <xf numFmtId="15" fontId="25" fillId="6" borderId="25" xfId="0" applyNumberFormat="1" applyFont="1" applyFill="1" applyBorder="1" applyAlignment="1" applyProtection="1">
      <alignment horizontal="left" vertical="center" wrapText="1"/>
      <protection hidden="1"/>
    </xf>
    <xf numFmtId="14" fontId="25" fillId="6" borderId="7" xfId="0" applyNumberFormat="1" applyFont="1" applyFill="1" applyBorder="1" applyAlignment="1" applyProtection="1">
      <alignment horizontal="center" vertical="center" wrapText="1"/>
      <protection hidden="1"/>
    </xf>
    <xf numFmtId="17" fontId="25" fillId="6" borderId="7" xfId="0" applyNumberFormat="1" applyFont="1" applyFill="1" applyBorder="1" applyAlignment="1" applyProtection="1">
      <alignment horizontal="center" vertical="center" wrapText="1"/>
      <protection hidden="1"/>
    </xf>
    <xf numFmtId="15" fontId="25" fillId="6" borderId="8" xfId="0" applyNumberFormat="1" applyFont="1" applyFill="1" applyBorder="1" applyAlignment="1" applyProtection="1">
      <alignment horizontal="center" vertical="center" wrapText="1"/>
      <protection hidden="1"/>
    </xf>
    <xf numFmtId="3" fontId="25" fillId="6" borderId="1" xfId="0" applyNumberFormat="1" applyFont="1" applyFill="1" applyBorder="1" applyAlignment="1" applyProtection="1">
      <alignment horizontal="center" vertical="center" wrapText="1"/>
      <protection hidden="1"/>
    </xf>
    <xf numFmtId="165" fontId="25" fillId="6" borderId="1" xfId="2" applyNumberFormat="1" applyFont="1" applyFill="1" applyBorder="1" applyAlignment="1" applyProtection="1">
      <alignment horizontal="center" vertical="center" wrapText="1"/>
      <protection hidden="1"/>
    </xf>
    <xf numFmtId="0" fontId="25" fillId="6" borderId="3" xfId="0" applyFont="1" applyFill="1" applyBorder="1" applyAlignment="1" applyProtection="1">
      <alignment horizontal="center" vertical="center" wrapText="1"/>
      <protection hidden="1"/>
    </xf>
    <xf numFmtId="0" fontId="25" fillId="6" borderId="14" xfId="0" applyFont="1" applyFill="1" applyBorder="1" applyAlignment="1" applyProtection="1">
      <alignment horizontal="center" vertical="center" wrapText="1"/>
      <protection hidden="1"/>
    </xf>
    <xf numFmtId="0" fontId="25" fillId="6" borderId="20" xfId="0" applyFont="1" applyFill="1" applyBorder="1" applyAlignment="1" applyProtection="1">
      <alignment horizontal="left" vertical="center" wrapText="1"/>
      <protection hidden="1"/>
    </xf>
    <xf numFmtId="3" fontId="12" fillId="6" borderId="24" xfId="0" applyNumberFormat="1" applyFont="1" applyFill="1" applyBorder="1" applyAlignment="1" applyProtection="1">
      <alignment horizontal="center" vertical="center"/>
      <protection hidden="1"/>
    </xf>
    <xf numFmtId="0" fontId="25" fillId="6" borderId="25" xfId="0" applyFont="1" applyFill="1" applyBorder="1" applyAlignment="1" applyProtection="1">
      <alignment horizontal="left" vertical="center" wrapText="1"/>
      <protection hidden="1"/>
    </xf>
    <xf numFmtId="17" fontId="25" fillId="6" borderId="8" xfId="0" applyNumberFormat="1" applyFont="1" applyFill="1" applyBorder="1" applyAlignment="1" applyProtection="1">
      <alignment horizontal="center" vertical="center" wrapText="1"/>
      <protection hidden="1"/>
    </xf>
    <xf numFmtId="0" fontId="25" fillId="6" borderId="2" xfId="0" applyFont="1" applyFill="1" applyBorder="1" applyAlignment="1" applyProtection="1">
      <alignment horizontal="left" vertical="center" wrapText="1"/>
      <protection hidden="1"/>
    </xf>
    <xf numFmtId="0" fontId="25" fillId="6" borderId="2" xfId="0" applyFont="1" applyFill="1" applyBorder="1" applyAlignment="1" applyProtection="1">
      <alignment horizontal="center" vertical="center" wrapText="1"/>
      <protection hidden="1"/>
    </xf>
    <xf numFmtId="3" fontId="12" fillId="6" borderId="16" xfId="0" applyNumberFormat="1" applyFont="1" applyFill="1" applyBorder="1" applyAlignment="1" applyProtection="1">
      <alignment horizontal="center" vertical="center"/>
      <protection hidden="1"/>
    </xf>
    <xf numFmtId="0" fontId="12" fillId="6" borderId="33" xfId="0" applyFont="1" applyFill="1" applyBorder="1" applyAlignment="1" applyProtection="1">
      <alignment horizontal="center" vertical="center"/>
      <protection hidden="1"/>
    </xf>
    <xf numFmtId="0" fontId="12" fillId="6" borderId="43" xfId="0" applyFont="1" applyFill="1" applyBorder="1" applyAlignment="1" applyProtection="1">
      <alignment horizontal="center" vertical="center" wrapText="1"/>
      <protection hidden="1"/>
    </xf>
    <xf numFmtId="17" fontId="12" fillId="6" borderId="36" xfId="0" applyNumberFormat="1" applyFont="1" applyFill="1" applyBorder="1" applyAlignment="1" applyProtection="1">
      <alignment horizontal="center" vertical="center"/>
      <protection hidden="1"/>
    </xf>
    <xf numFmtId="17" fontId="12" fillId="6" borderId="35" xfId="0" applyNumberFormat="1" applyFont="1" applyFill="1" applyBorder="1" applyAlignment="1" applyProtection="1">
      <alignment horizontal="center" vertical="center"/>
      <protection hidden="1"/>
    </xf>
    <xf numFmtId="0" fontId="12" fillId="6" borderId="33" xfId="0" applyFont="1" applyFill="1" applyBorder="1" applyAlignment="1" applyProtection="1">
      <alignment horizontal="left" vertical="center"/>
      <protection hidden="1"/>
    </xf>
    <xf numFmtId="17" fontId="12" fillId="6" borderId="36" xfId="0" applyNumberFormat="1" applyFont="1" applyFill="1" applyBorder="1" applyAlignment="1" applyProtection="1">
      <alignment horizontal="left" vertical="center"/>
      <protection hidden="1"/>
    </xf>
    <xf numFmtId="17" fontId="12" fillId="6" borderId="35" xfId="0" applyNumberFormat="1" applyFont="1" applyFill="1" applyBorder="1" applyAlignment="1" applyProtection="1">
      <alignment horizontal="left" vertical="center"/>
      <protection hidden="1"/>
    </xf>
    <xf numFmtId="17" fontId="12" fillId="6" borderId="10" xfId="0" applyNumberFormat="1" applyFont="1" applyFill="1" applyBorder="1" applyAlignment="1" applyProtection="1">
      <alignment horizontal="center" vertical="center"/>
      <protection hidden="1"/>
    </xf>
    <xf numFmtId="17" fontId="12" fillId="6" borderId="13" xfId="0" applyNumberFormat="1" applyFont="1" applyFill="1" applyBorder="1" applyAlignment="1" applyProtection="1">
      <alignment horizontal="center" vertical="center"/>
      <protection hidden="1"/>
    </xf>
    <xf numFmtId="3" fontId="25" fillId="6" borderId="37" xfId="0" applyNumberFormat="1" applyFont="1" applyFill="1" applyBorder="1" applyAlignment="1" applyProtection="1">
      <alignment horizontal="center" vertical="center" wrapText="1"/>
      <protection hidden="1"/>
    </xf>
    <xf numFmtId="3" fontId="25" fillId="6" borderId="38" xfId="0" applyNumberFormat="1" applyFont="1" applyFill="1" applyBorder="1" applyAlignment="1" applyProtection="1">
      <alignment horizontal="center" vertical="center" wrapText="1"/>
      <protection hidden="1"/>
    </xf>
    <xf numFmtId="165" fontId="12" fillId="6" borderId="1" xfId="2" applyNumberFormat="1" applyFont="1" applyFill="1" applyBorder="1" applyAlignment="1" applyProtection="1">
      <alignment horizontal="center" vertical="center"/>
      <protection hidden="1"/>
    </xf>
    <xf numFmtId="3" fontId="25" fillId="6" borderId="3" xfId="0" applyNumberFormat="1" applyFont="1" applyFill="1" applyBorder="1" applyAlignment="1" applyProtection="1">
      <alignment horizontal="center" vertical="center" wrapText="1"/>
      <protection hidden="1"/>
    </xf>
    <xf numFmtId="3" fontId="25" fillId="6" borderId="14" xfId="0" applyNumberFormat="1" applyFont="1" applyFill="1" applyBorder="1" applyAlignment="1" applyProtection="1">
      <alignment horizontal="center" vertical="center" wrapText="1"/>
      <protection hidden="1"/>
    </xf>
    <xf numFmtId="0" fontId="12" fillId="6" borderId="27" xfId="0" applyFont="1" applyFill="1" applyBorder="1" applyAlignment="1" applyProtection="1">
      <alignment vertical="center"/>
      <protection hidden="1"/>
    </xf>
    <xf numFmtId="0" fontId="12" fillId="6" borderId="32" xfId="0" applyFont="1" applyFill="1" applyBorder="1" applyAlignment="1" applyProtection="1">
      <alignment vertical="center"/>
      <protection hidden="1"/>
    </xf>
    <xf numFmtId="0" fontId="12" fillId="6" borderId="10" xfId="0" applyFont="1" applyFill="1" applyBorder="1" applyAlignment="1" applyProtection="1">
      <alignment horizontal="center" vertical="center"/>
      <protection hidden="1"/>
    </xf>
    <xf numFmtId="17" fontId="12" fillId="6" borderId="10" xfId="0" applyNumberFormat="1" applyFont="1" applyFill="1" applyBorder="1" applyAlignment="1" applyProtection="1">
      <alignment horizontal="center" vertical="center" wrapText="1"/>
      <protection hidden="1"/>
    </xf>
    <xf numFmtId="17" fontId="12" fillId="6" borderId="19" xfId="0" applyNumberFormat="1" applyFont="1" applyFill="1" applyBorder="1" applyAlignment="1" applyProtection="1">
      <alignment horizontal="center" vertical="center" wrapText="1"/>
      <protection hidden="1"/>
    </xf>
    <xf numFmtId="0" fontId="12" fillId="6" borderId="31" xfId="0" applyFont="1" applyFill="1" applyBorder="1" applyAlignment="1" applyProtection="1">
      <alignment vertical="center"/>
      <protection hidden="1"/>
    </xf>
    <xf numFmtId="0" fontId="12" fillId="6" borderId="9" xfId="0" applyFont="1" applyFill="1" applyBorder="1" applyAlignment="1" applyProtection="1">
      <alignment horizontal="center" vertical="center" wrapText="1"/>
      <protection hidden="1"/>
    </xf>
    <xf numFmtId="0" fontId="12" fillId="6" borderId="2" xfId="0" applyFont="1" applyFill="1" applyBorder="1" applyAlignment="1" applyProtection="1">
      <alignment vertical="center"/>
      <protection hidden="1"/>
    </xf>
    <xf numFmtId="0" fontId="6" fillId="6" borderId="2" xfId="0" applyFont="1" applyFill="1" applyBorder="1" applyAlignment="1" applyProtection="1">
      <alignment horizontal="center" vertical="center"/>
      <protection hidden="1"/>
    </xf>
    <xf numFmtId="3" fontId="12" fillId="6" borderId="2" xfId="0" applyNumberFormat="1" applyFont="1" applyFill="1" applyBorder="1" applyAlignment="1" applyProtection="1">
      <alignment horizontal="center" vertical="center"/>
      <protection hidden="1"/>
    </xf>
    <xf numFmtId="3" fontId="6" fillId="6" borderId="2" xfId="0" applyNumberFormat="1" applyFont="1" applyFill="1" applyBorder="1" applyAlignment="1" applyProtection="1">
      <alignment horizontal="center" vertical="center"/>
      <protection hidden="1"/>
    </xf>
    <xf numFmtId="165" fontId="12" fillId="6" borderId="2" xfId="0" applyNumberFormat="1" applyFont="1" applyFill="1" applyBorder="1" applyAlignment="1" applyProtection="1">
      <alignment horizontal="center" vertical="center"/>
      <protection hidden="1"/>
    </xf>
    <xf numFmtId="0" fontId="6" fillId="6" borderId="39" xfId="0" applyFont="1" applyFill="1" applyBorder="1"/>
    <xf numFmtId="0" fontId="6" fillId="6" borderId="40" xfId="0" applyFont="1" applyFill="1" applyBorder="1" applyAlignment="1">
      <alignment horizontal="center" vertical="center" wrapText="1"/>
    </xf>
    <xf numFmtId="0" fontId="0" fillId="6" borderId="40" xfId="0" applyFill="1" applyBorder="1" applyAlignment="1">
      <alignment vertical="center" wrapText="1"/>
    </xf>
    <xf numFmtId="0" fontId="42" fillId="6" borderId="1" xfId="0" applyFont="1" applyFill="1" applyBorder="1" applyAlignment="1">
      <alignment horizontal="center" vertical="center"/>
    </xf>
    <xf numFmtId="0" fontId="43" fillId="6" borderId="1" xfId="0" applyFont="1" applyFill="1" applyBorder="1" applyAlignment="1">
      <alignment horizontal="center" vertical="center" wrapText="1"/>
    </xf>
    <xf numFmtId="1" fontId="9" fillId="7" borderId="4" xfId="0" applyNumberFormat="1" applyFont="1" applyFill="1" applyBorder="1" applyAlignment="1" applyProtection="1">
      <alignment horizontal="center" vertical="center" wrapText="1"/>
      <protection hidden="1"/>
    </xf>
    <xf numFmtId="1" fontId="9" fillId="7" borderId="1" xfId="0" applyNumberFormat="1" applyFont="1" applyFill="1" applyBorder="1" applyAlignment="1" applyProtection="1">
      <alignment horizontal="center" vertical="center" wrapText="1"/>
      <protection hidden="1"/>
    </xf>
    <xf numFmtId="1" fontId="9" fillId="8" borderId="4" xfId="0" applyNumberFormat="1" applyFont="1" applyFill="1" applyBorder="1" applyAlignment="1" applyProtection="1">
      <alignment horizontal="center" vertical="center" wrapText="1"/>
      <protection hidden="1"/>
    </xf>
    <xf numFmtId="1" fontId="9" fillId="8" borderId="1" xfId="0" applyNumberFormat="1" applyFont="1" applyFill="1" applyBorder="1" applyAlignment="1" applyProtection="1">
      <alignment horizontal="center" vertical="center" wrapText="1"/>
      <protection hidden="1"/>
    </xf>
    <xf numFmtId="0" fontId="12" fillId="6" borderId="33" xfId="0" applyFont="1" applyFill="1" applyBorder="1" applyAlignment="1" applyProtection="1">
      <alignment vertical="center"/>
      <protection hidden="1"/>
    </xf>
    <xf numFmtId="0" fontId="25" fillId="6" borderId="12" xfId="0" applyFont="1" applyFill="1" applyBorder="1" applyAlignment="1" applyProtection="1">
      <alignment horizontal="center" vertical="center" wrapText="1"/>
      <protection hidden="1"/>
    </xf>
    <xf numFmtId="17" fontId="25" fillId="6" borderId="12" xfId="0" applyNumberFormat="1" applyFont="1" applyFill="1" applyBorder="1" applyAlignment="1" applyProtection="1">
      <alignment horizontal="center" vertical="center" wrapText="1"/>
      <protection hidden="1"/>
    </xf>
    <xf numFmtId="17" fontId="25" fillId="6" borderId="13" xfId="0" applyNumberFormat="1" applyFont="1" applyFill="1" applyBorder="1" applyAlignment="1" applyProtection="1">
      <alignment horizontal="center" vertical="center" wrapText="1"/>
      <protection hidden="1"/>
    </xf>
    <xf numFmtId="165" fontId="12" fillId="6" borderId="2" xfId="2" applyNumberFormat="1" applyFont="1" applyFill="1" applyBorder="1" applyAlignment="1" applyProtection="1">
      <alignment horizontal="center" vertical="center"/>
      <protection hidden="1"/>
    </xf>
    <xf numFmtId="14" fontId="25" fillId="6" borderId="22" xfId="0" applyNumberFormat="1" applyFont="1" applyFill="1" applyBorder="1" applyAlignment="1" applyProtection="1">
      <alignment horizontal="center" vertical="center" wrapText="1"/>
      <protection hidden="1"/>
    </xf>
    <xf numFmtId="17" fontId="12" fillId="6" borderId="12" xfId="0" applyNumberFormat="1" applyFont="1" applyFill="1" applyBorder="1" applyAlignment="1" applyProtection="1">
      <alignment horizontal="center" vertical="center"/>
      <protection hidden="1"/>
    </xf>
    <xf numFmtId="165" fontId="12" fillId="6" borderId="16" xfId="2" applyNumberFormat="1" applyFont="1" applyFill="1" applyBorder="1" applyAlignment="1" applyProtection="1">
      <alignment horizontal="center" vertical="center"/>
      <protection hidden="1"/>
    </xf>
    <xf numFmtId="3" fontId="25" fillId="6" borderId="2" xfId="0" applyNumberFormat="1" applyFont="1" applyFill="1" applyBorder="1" applyAlignment="1" applyProtection="1">
      <alignment horizontal="center" vertical="center" wrapText="1"/>
      <protection hidden="1"/>
    </xf>
    <xf numFmtId="0" fontId="25" fillId="6" borderId="11" xfId="0" applyFont="1" applyFill="1" applyBorder="1" applyAlignment="1" applyProtection="1">
      <alignment horizontal="left" vertical="center" wrapText="1"/>
      <protection hidden="1"/>
    </xf>
    <xf numFmtId="0" fontId="13" fillId="6" borderId="12" xfId="0" applyFont="1" applyFill="1" applyBorder="1" applyAlignment="1" applyProtection="1">
      <alignment horizontal="center" vertical="center" wrapText="1"/>
      <protection hidden="1"/>
    </xf>
    <xf numFmtId="17" fontId="13" fillId="6" borderId="13" xfId="0" applyNumberFormat="1" applyFont="1" applyFill="1" applyBorder="1" applyAlignment="1" applyProtection="1">
      <alignment horizontal="center" vertical="center" wrapText="1"/>
      <protection hidden="1"/>
    </xf>
    <xf numFmtId="0" fontId="12" fillId="6" borderId="12" xfId="0" applyFont="1" applyFill="1" applyBorder="1" applyAlignment="1" applyProtection="1">
      <alignment vertical="center"/>
      <protection hidden="1"/>
    </xf>
    <xf numFmtId="0" fontId="44" fillId="4" borderId="0" xfId="11" applyFont="1" applyFill="1" applyBorder="1" applyAlignment="1" applyProtection="1">
      <alignment vertical="center"/>
      <protection hidden="1"/>
    </xf>
    <xf numFmtId="0" fontId="44" fillId="4" borderId="0" xfId="11" applyFont="1" applyFill="1" applyBorder="1" applyProtection="1">
      <protection hidden="1"/>
    </xf>
    <xf numFmtId="164" fontId="44" fillId="4" borderId="0" xfId="11" applyNumberFormat="1" applyFont="1" applyFill="1" applyBorder="1" applyProtection="1">
      <protection hidden="1"/>
    </xf>
    <xf numFmtId="0" fontId="44" fillId="4" borderId="0" xfId="11" applyFont="1" applyFill="1" applyProtection="1">
      <protection hidden="1"/>
    </xf>
    <xf numFmtId="0" fontId="0" fillId="0" borderId="0" xfId="0" applyAlignment="1" applyProtection="1">
      <alignment horizontal="right"/>
      <protection hidden="1"/>
    </xf>
    <xf numFmtId="3" fontId="9" fillId="7" borderId="4" xfId="0" applyNumberFormat="1" applyFont="1" applyFill="1" applyBorder="1" applyAlignment="1" applyProtection="1">
      <alignment horizontal="center" vertical="center"/>
      <protection hidden="1"/>
    </xf>
    <xf numFmtId="3" fontId="9" fillId="7" borderId="1" xfId="0" applyNumberFormat="1" applyFont="1" applyFill="1" applyBorder="1" applyAlignment="1" applyProtection="1">
      <alignment horizontal="center" vertical="center"/>
      <protection hidden="1"/>
    </xf>
    <xf numFmtId="3" fontId="9" fillId="8" borderId="4" xfId="0" applyNumberFormat="1" applyFont="1" applyFill="1" applyBorder="1" applyAlignment="1" applyProtection="1">
      <alignment horizontal="center" vertical="center"/>
      <protection hidden="1"/>
    </xf>
    <xf numFmtId="3" fontId="9" fillId="8" borderId="1" xfId="0" applyNumberFormat="1" applyFont="1" applyFill="1" applyBorder="1" applyAlignment="1" applyProtection="1">
      <alignment horizontal="center" vertical="center"/>
      <protection hidden="1"/>
    </xf>
    <xf numFmtId="0" fontId="9" fillId="3" borderId="0" xfId="0" applyFont="1" applyFill="1" applyAlignment="1" applyProtection="1">
      <alignment horizontal="left" vertical="center" wrapText="1"/>
      <protection hidden="1"/>
    </xf>
    <xf numFmtId="0" fontId="9" fillId="3" borderId="0" xfId="0" applyFont="1" applyFill="1" applyAlignment="1" applyProtection="1">
      <alignment vertical="center" wrapText="1"/>
      <protection hidden="1"/>
    </xf>
    <xf numFmtId="0" fontId="9" fillId="3" borderId="0" xfId="0" applyFont="1" applyFill="1" applyAlignment="1" applyProtection="1">
      <alignment vertical="center"/>
      <protection hidden="1"/>
    </xf>
    <xf numFmtId="17" fontId="12" fillId="6" borderId="14" xfId="0" applyNumberFormat="1" applyFont="1" applyFill="1" applyBorder="1" applyAlignment="1" applyProtection="1">
      <alignment horizontal="center" vertical="center" wrapText="1"/>
      <protection hidden="1"/>
    </xf>
    <xf numFmtId="17" fontId="12" fillId="6" borderId="15" xfId="0" applyNumberFormat="1" applyFont="1" applyFill="1" applyBorder="1" applyAlignment="1" applyProtection="1">
      <alignment horizontal="center" vertical="center" wrapText="1"/>
      <protection hidden="1"/>
    </xf>
    <xf numFmtId="17" fontId="12" fillId="6" borderId="3" xfId="0" applyNumberFormat="1" applyFont="1" applyFill="1" applyBorder="1" applyAlignment="1" applyProtection="1">
      <alignment horizontal="center" vertical="center" wrapText="1"/>
      <protection hidden="1"/>
    </xf>
    <xf numFmtId="17" fontId="12" fillId="6" borderId="21" xfId="0" applyNumberFormat="1" applyFont="1" applyFill="1" applyBorder="1" applyAlignment="1" applyProtection="1">
      <alignment horizontal="center" vertical="center" wrapText="1"/>
      <protection hidden="1"/>
    </xf>
    <xf numFmtId="17" fontId="12" fillId="6" borderId="3" xfId="0" applyNumberFormat="1" applyFont="1" applyFill="1" applyBorder="1" applyAlignment="1" applyProtection="1">
      <alignment horizontal="center" vertical="center"/>
      <protection hidden="1"/>
    </xf>
    <xf numFmtId="17" fontId="12" fillId="6" borderId="21" xfId="0" applyNumberFormat="1" applyFont="1" applyFill="1" applyBorder="1" applyAlignment="1" applyProtection="1">
      <alignment horizontal="center" vertical="center"/>
      <protection hidden="1"/>
    </xf>
    <xf numFmtId="0" fontId="27" fillId="0" borderId="3" xfId="0" applyFont="1" applyBorder="1" applyAlignment="1" applyProtection="1">
      <alignment horizontal="left" vertical="center" wrapText="1"/>
      <protection hidden="1"/>
    </xf>
    <xf numFmtId="0" fontId="12" fillId="6" borderId="3" xfId="0" applyFont="1" applyFill="1" applyBorder="1" applyAlignment="1" applyProtection="1">
      <alignment horizontal="center" vertical="center"/>
      <protection hidden="1"/>
    </xf>
    <xf numFmtId="0" fontId="12" fillId="6" borderId="21" xfId="0" applyFont="1" applyFill="1" applyBorder="1" applyAlignment="1" applyProtection="1">
      <alignment horizontal="center" vertical="center"/>
      <protection hidden="1"/>
    </xf>
    <xf numFmtId="0" fontId="33" fillId="0" borderId="17" xfId="0" applyFont="1" applyBorder="1" applyAlignment="1" applyProtection="1">
      <alignment horizontal="left" vertical="center"/>
      <protection hidden="1"/>
    </xf>
    <xf numFmtId="0" fontId="33" fillId="0" borderId="3" xfId="0" applyFont="1" applyBorder="1" applyAlignment="1" applyProtection="1">
      <alignment horizontal="left" vertical="center"/>
      <protection hidden="1"/>
    </xf>
    <xf numFmtId="17" fontId="12" fillId="6" borderId="14" xfId="0" applyNumberFormat="1" applyFont="1" applyFill="1" applyBorder="1" applyAlignment="1" applyProtection="1">
      <alignment horizontal="center" vertical="center"/>
      <protection hidden="1"/>
    </xf>
    <xf numFmtId="17" fontId="12" fillId="6" borderId="15" xfId="0" applyNumberFormat="1" applyFont="1" applyFill="1" applyBorder="1" applyAlignment="1" applyProtection="1">
      <alignment horizontal="center" vertical="center"/>
      <protection hidden="1"/>
    </xf>
    <xf numFmtId="0" fontId="25" fillId="6" borderId="26" xfId="10" applyNumberFormat="1" applyFont="1" applyFill="1" applyBorder="1" applyAlignment="1" applyProtection="1">
      <alignment horizontal="left" vertical="center" wrapText="1"/>
      <protection hidden="1"/>
    </xf>
    <xf numFmtId="0" fontId="25" fillId="6" borderId="27" xfId="10" applyNumberFormat="1" applyFont="1" applyFill="1" applyBorder="1" applyAlignment="1" applyProtection="1">
      <alignment horizontal="left" vertical="center" wrapText="1"/>
      <protection hidden="1"/>
    </xf>
    <xf numFmtId="0" fontId="25" fillId="6" borderId="44" xfId="0" applyFont="1" applyFill="1" applyBorder="1" applyAlignment="1" applyProtection="1">
      <alignment horizontal="center" vertical="center" wrapText="1"/>
      <protection hidden="1"/>
    </xf>
    <xf numFmtId="0" fontId="25" fillId="6" borderId="7" xfId="0" applyFont="1" applyFill="1" applyBorder="1" applyAlignment="1" applyProtection="1">
      <alignment horizontal="center" vertical="center" wrapText="1"/>
      <protection hidden="1"/>
    </xf>
    <xf numFmtId="0" fontId="25" fillId="6" borderId="8" xfId="0" applyFont="1" applyFill="1" applyBorder="1" applyAlignment="1" applyProtection="1">
      <alignment horizontal="center" vertical="center" wrapText="1"/>
      <protection hidden="1"/>
    </xf>
    <xf numFmtId="0" fontId="25" fillId="6" borderId="28" xfId="10" applyNumberFormat="1" applyFont="1" applyFill="1" applyBorder="1" applyAlignment="1" applyProtection="1">
      <alignment horizontal="left" vertical="center" wrapText="1"/>
      <protection hidden="1"/>
    </xf>
    <xf numFmtId="0" fontId="25" fillId="6" borderId="29" xfId="10" applyNumberFormat="1" applyFont="1" applyFill="1" applyBorder="1" applyAlignment="1" applyProtection="1">
      <alignment horizontal="left" vertical="center" wrapText="1"/>
      <protection hidden="1"/>
    </xf>
    <xf numFmtId="14" fontId="12" fillId="6" borderId="3" xfId="0" applyNumberFormat="1" applyFont="1" applyFill="1" applyBorder="1" applyAlignment="1" applyProtection="1">
      <alignment horizontal="center" vertical="center"/>
      <protection hidden="1"/>
    </xf>
    <xf numFmtId="0" fontId="9" fillId="6" borderId="21" xfId="0" applyFont="1" applyFill="1" applyBorder="1" applyAlignment="1" applyProtection="1">
      <alignment horizontal="center" vertical="center"/>
      <protection hidden="1"/>
    </xf>
    <xf numFmtId="0" fontId="12" fillId="6" borderId="7" xfId="0" applyFont="1" applyFill="1" applyBorder="1" applyAlignment="1" applyProtection="1">
      <alignment horizontal="center" vertical="center" wrapText="1"/>
      <protection hidden="1"/>
    </xf>
    <xf numFmtId="0" fontId="12" fillId="6" borderId="8" xfId="0" applyFont="1" applyFill="1" applyBorder="1" applyAlignment="1" applyProtection="1">
      <alignment horizontal="center" vertical="center" wrapText="1"/>
      <protection hidden="1"/>
    </xf>
    <xf numFmtId="0" fontId="25" fillId="6" borderId="26" xfId="0" applyFont="1" applyFill="1" applyBorder="1" applyAlignment="1" applyProtection="1">
      <alignment horizontal="left" vertical="center" wrapText="1"/>
      <protection hidden="1"/>
    </xf>
    <xf numFmtId="0" fontId="25" fillId="6" borderId="27" xfId="0" applyFont="1" applyFill="1" applyBorder="1" applyAlignment="1" applyProtection="1">
      <alignment horizontal="left" vertical="center" wrapText="1"/>
      <protection hidden="1"/>
    </xf>
    <xf numFmtId="0" fontId="12" fillId="6" borderId="34" xfId="0" applyFont="1" applyFill="1" applyBorder="1" applyAlignment="1" applyProtection="1">
      <alignment horizontal="center" vertical="center"/>
      <protection hidden="1"/>
    </xf>
    <xf numFmtId="0" fontId="12" fillId="6" borderId="0" xfId="0" applyFont="1" applyFill="1" applyAlignment="1" applyProtection="1">
      <alignment horizontal="center" vertical="center"/>
      <protection hidden="1"/>
    </xf>
    <xf numFmtId="0" fontId="0" fillId="6" borderId="0" xfId="0" applyFill="1"/>
    <xf numFmtId="0" fontId="0" fillId="6" borderId="0" xfId="0" applyFill="1" applyAlignment="1">
      <alignment horizontal="center"/>
    </xf>
    <xf numFmtId="0" fontId="11" fillId="0" borderId="3" xfId="0" applyFont="1" applyBorder="1" applyProtection="1">
      <protection hidden="1"/>
    </xf>
    <xf numFmtId="0" fontId="33" fillId="0" borderId="23" xfId="0" applyFont="1" applyBorder="1" applyAlignment="1" applyProtection="1">
      <alignment horizontal="left" vertical="center"/>
      <protection hidden="1"/>
    </xf>
    <xf numFmtId="0" fontId="33" fillId="0" borderId="0" xfId="0" applyFont="1" applyAlignment="1" applyProtection="1">
      <alignment horizontal="left" vertical="center"/>
      <protection hidden="1"/>
    </xf>
    <xf numFmtId="0" fontId="33" fillId="0" borderId="30" xfId="0" applyFont="1" applyBorder="1" applyAlignment="1" applyProtection="1">
      <alignment horizontal="left" vertical="center"/>
      <protection hidden="1"/>
    </xf>
    <xf numFmtId="0" fontId="33" fillId="0" borderId="10" xfId="0" applyFont="1" applyBorder="1" applyAlignment="1" applyProtection="1">
      <alignment horizontal="left" vertical="center"/>
      <protection hidden="1"/>
    </xf>
    <xf numFmtId="0" fontId="25" fillId="6" borderId="2" xfId="0" applyFont="1" applyFill="1" applyBorder="1" applyAlignment="1" applyProtection="1">
      <alignment horizontal="left" vertical="center" wrapText="1"/>
      <protection hidden="1"/>
    </xf>
    <xf numFmtId="0" fontId="25" fillId="6" borderId="26" xfId="0" applyFont="1" applyFill="1" applyBorder="1" applyAlignment="1" applyProtection="1">
      <alignment vertical="center" wrapText="1"/>
      <protection hidden="1"/>
    </xf>
    <xf numFmtId="0" fontId="25" fillId="6" borderId="27" xfId="0" applyFont="1" applyFill="1" applyBorder="1" applyAlignment="1" applyProtection="1">
      <alignment vertical="center" wrapText="1"/>
      <protection hidden="1"/>
    </xf>
    <xf numFmtId="0" fontId="23" fillId="6" borderId="0" xfId="0" applyFont="1" applyFill="1" applyProtection="1">
      <protection hidden="1"/>
    </xf>
    <xf numFmtId="0" fontId="27" fillId="0" borderId="0" xfId="0" applyFont="1" applyProtection="1">
      <protection hidden="1"/>
    </xf>
    <xf numFmtId="0" fontId="0" fillId="0" borderId="0" xfId="0"/>
    <xf numFmtId="0" fontId="11" fillId="7" borderId="41" xfId="0" applyFont="1" applyFill="1" applyBorder="1" applyAlignment="1">
      <alignment horizontal="center" vertical="center"/>
    </xf>
    <xf numFmtId="0" fontId="11" fillId="7" borderId="42" xfId="0" applyFont="1" applyFill="1" applyBorder="1" applyAlignment="1">
      <alignment horizontal="center" vertical="center"/>
    </xf>
    <xf numFmtId="0" fontId="11" fillId="7" borderId="4" xfId="0" applyFont="1" applyFill="1" applyBorder="1" applyAlignment="1">
      <alignment horizontal="center" vertical="center"/>
    </xf>
    <xf numFmtId="0" fontId="11" fillId="8" borderId="41" xfId="0" applyFont="1" applyFill="1" applyBorder="1" applyAlignment="1">
      <alignment horizontal="center" vertical="center"/>
    </xf>
    <xf numFmtId="0" fontId="11" fillId="8" borderId="42" xfId="0" applyFont="1" applyFill="1" applyBorder="1" applyAlignment="1">
      <alignment horizontal="center" vertical="center"/>
    </xf>
    <xf numFmtId="0" fontId="11" fillId="8" borderId="4" xfId="0" applyFont="1" applyFill="1" applyBorder="1" applyAlignment="1">
      <alignment horizontal="center" vertical="center"/>
    </xf>
    <xf numFmtId="0" fontId="11" fillId="7" borderId="1" xfId="0" applyFont="1" applyFill="1" applyBorder="1" applyAlignment="1">
      <alignment horizontal="center" vertical="center" wrapText="1"/>
    </xf>
    <xf numFmtId="0" fontId="27" fillId="0" borderId="10" xfId="0" applyFont="1" applyBorder="1" applyAlignment="1" applyProtection="1">
      <alignment vertical="center"/>
      <protection hidden="1"/>
    </xf>
    <xf numFmtId="0" fontId="31" fillId="0" borderId="10" xfId="0" applyFont="1" applyBorder="1" applyAlignment="1" applyProtection="1">
      <alignment vertical="center"/>
      <protection hidden="1"/>
    </xf>
    <xf numFmtId="0" fontId="31" fillId="0" borderId="0" xfId="0" applyFont="1" applyAlignment="1" applyProtection="1">
      <alignment vertical="center"/>
      <protection hidden="1"/>
    </xf>
    <xf numFmtId="0" fontId="16" fillId="0" borderId="0" xfId="0" applyFont="1" applyAlignment="1" applyProtection="1">
      <alignment vertical="center"/>
      <protection hidden="1"/>
    </xf>
    <xf numFmtId="17" fontId="25" fillId="3" borderId="7" xfId="0" applyNumberFormat="1"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cellXfs>
  <cellStyles count="12">
    <cellStyle name="Comma" xfId="10" builtinId="3"/>
    <cellStyle name="Hyperlink" xfId="11" builtinId="8"/>
    <cellStyle name="Normal" xfId="0" builtinId="0"/>
    <cellStyle name="Normal 157 2" xfId="4" xr:uid="{00000000-0005-0000-0000-000003000000}"/>
    <cellStyle name="Normal 169" xfId="5" xr:uid="{00000000-0005-0000-0000-000004000000}"/>
    <cellStyle name="Normal 2" xfId="1" xr:uid="{00000000-0005-0000-0000-000005000000}"/>
    <cellStyle name="Normal 2 2" xfId="7" xr:uid="{00000000-0005-0000-0000-000006000000}"/>
    <cellStyle name="Normal 3" xfId="3" xr:uid="{00000000-0005-0000-0000-000007000000}"/>
    <cellStyle name="Normal 4" xfId="8" xr:uid="{00000000-0005-0000-0000-000008000000}"/>
    <cellStyle name="Percent" xfId="2" builtinId="5"/>
    <cellStyle name="Percent 2" xfId="9" xr:uid="{00000000-0005-0000-0000-00000A000000}"/>
    <cellStyle name="Percent 21" xfId="6" xr:uid="{00000000-0005-0000-0000-00000B000000}"/>
  </cellStyles>
  <dxfs count="0"/>
  <tableStyles count="1" defaultTableStyle="TableStyleMedium2" defaultPivotStyle="PivotStyleLight16">
    <tableStyle name="Invisible" pivot="0" table="0" count="0" xr9:uid="{E86DA69F-E52F-4D54-AAA6-BF16F0FB7854}"/>
  </tableStyles>
  <colors>
    <mruColors>
      <color rgb="FF6A8DD9"/>
      <color rgb="FF5773B1"/>
      <color rgb="FFFBCA3F"/>
      <color rgb="FF3C5894"/>
      <color rgb="FF91C84C"/>
      <color rgb="FFECF4FA"/>
      <color rgb="FF818181"/>
      <color rgb="FFA4D9E0"/>
      <color rgb="FF6EA031"/>
      <color rgb="FF2F81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n-AU" b="1"/>
              <a:t>Claims Received</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223C72"/>
            </a:solidFill>
            <a:ln>
              <a:noFill/>
            </a:ln>
            <a:effectLst/>
          </c:spPr>
          <c:invertIfNegative val="0"/>
          <c:dPt>
            <c:idx val="3"/>
            <c:invertIfNegative val="0"/>
            <c:bubble3D val="0"/>
            <c:spPr>
              <a:solidFill>
                <a:srgbClr val="2F8189"/>
              </a:solidFill>
              <a:ln>
                <a:noFill/>
              </a:ln>
              <a:effectLst/>
            </c:spPr>
            <c:extLst>
              <c:ext xmlns:c16="http://schemas.microsoft.com/office/drawing/2014/chart" uri="{C3380CC4-5D6E-409C-BE32-E72D297353CC}">
                <c16:uniqueId val="{00000000-21B1-4B33-9EFA-9D29C8529782}"/>
              </c:ext>
            </c:extLst>
          </c:dPt>
          <c:dLbls>
            <c:dLbl>
              <c:idx val="3"/>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0-21B1-4B33-9EFA-9D29C8529782}"/>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data'!$A$68:$D$68</c:f>
              <c:strCache>
                <c:ptCount val="4"/>
                <c:pt idx="0">
                  <c:v>2022-2023</c:v>
                </c:pt>
                <c:pt idx="1">
                  <c:v>2023-2024</c:v>
                </c:pt>
                <c:pt idx="2">
                  <c:v>2024-2025</c:v>
                </c:pt>
                <c:pt idx="3">
                  <c:v>Current 
FYTD: 2025-26</c:v>
                </c:pt>
              </c:strCache>
            </c:strRef>
          </c:cat>
          <c:val>
            <c:numRef>
              <c:f>'graph data'!$A$69:$D$69</c:f>
              <c:numCache>
                <c:formatCode>#,##0</c:formatCode>
                <c:ptCount val="4"/>
                <c:pt idx="0">
                  <c:v>72201</c:v>
                </c:pt>
                <c:pt idx="1">
                  <c:v>89530</c:v>
                </c:pt>
                <c:pt idx="2">
                  <c:v>101157</c:v>
                </c:pt>
                <c:pt idx="3">
                  <c:v>10144</c:v>
                </c:pt>
              </c:numCache>
            </c:numRef>
          </c:val>
          <c:extLst>
            <c:ext xmlns:c16="http://schemas.microsoft.com/office/drawing/2014/chart" uri="{C3380CC4-5D6E-409C-BE32-E72D297353CC}">
              <c16:uniqueId val="{00000001-21B1-4B33-9EFA-9D29C8529782}"/>
            </c:ext>
          </c:extLst>
        </c:ser>
        <c:dLbls>
          <c:showLegendKey val="0"/>
          <c:showVal val="0"/>
          <c:showCatName val="0"/>
          <c:showSerName val="0"/>
          <c:showPercent val="0"/>
          <c:showBubbleSize val="0"/>
        </c:dLbls>
        <c:gapWidth val="75"/>
        <c:overlap val="-27"/>
        <c:axId val="759513072"/>
        <c:axId val="759514872"/>
      </c:barChart>
      <c:catAx>
        <c:axId val="75951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759514872"/>
        <c:crosses val="autoZero"/>
        <c:auto val="1"/>
        <c:lblAlgn val="ctr"/>
        <c:lblOffset val="100"/>
        <c:noMultiLvlLbl val="0"/>
      </c:catAx>
      <c:valAx>
        <c:axId val="759514872"/>
        <c:scaling>
          <c:orientation val="minMax"/>
        </c:scaling>
        <c:delete val="1"/>
        <c:axPos val="l"/>
        <c:numFmt formatCode="#,##0" sourceLinked="1"/>
        <c:majorTickMark val="none"/>
        <c:minorTickMark val="none"/>
        <c:tickLblPos val="nextTo"/>
        <c:crossAx val="7595130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Time Taken to Allocate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92D050"/>
              </a:solidFill>
              <a:round/>
            </a:ln>
            <a:effectLst/>
          </c:spPr>
          <c:marker>
            <c:symbol val="none"/>
          </c:marker>
          <c:cat>
            <c:numRef>
              <c:f>'graph data'!$B$8:$N$8</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data'!$B$9:$N$9</c:f>
              <c:numCache>
                <c:formatCode>#,##0</c:formatCode>
                <c:ptCount val="13"/>
                <c:pt idx="0">
                  <c:v>101</c:v>
                </c:pt>
                <c:pt idx="1">
                  <c:v>85</c:v>
                </c:pt>
                <c:pt idx="2">
                  <c:v>83</c:v>
                </c:pt>
                <c:pt idx="3">
                  <c:v>75</c:v>
                </c:pt>
                <c:pt idx="4">
                  <c:v>68</c:v>
                </c:pt>
                <c:pt idx="5">
                  <c:v>60</c:v>
                </c:pt>
                <c:pt idx="6">
                  <c:v>58</c:v>
                </c:pt>
                <c:pt idx="7">
                  <c:v>67</c:v>
                </c:pt>
                <c:pt idx="8">
                  <c:v>67</c:v>
                </c:pt>
                <c:pt idx="9">
                  <c:v>61</c:v>
                </c:pt>
                <c:pt idx="10">
                  <c:v>79</c:v>
                </c:pt>
                <c:pt idx="11">
                  <c:v>59</c:v>
                </c:pt>
                <c:pt idx="12">
                  <c:v>36</c:v>
                </c:pt>
              </c:numCache>
            </c:numRef>
          </c:val>
          <c:smooth val="0"/>
          <c:extLst>
            <c:ext xmlns:c16="http://schemas.microsoft.com/office/drawing/2014/chart" uri="{C3380CC4-5D6E-409C-BE32-E72D297353CC}">
              <c16:uniqueId val="{00000000-E578-46E5-9D4A-B1691F7824E4}"/>
            </c:ext>
          </c:extLst>
        </c:ser>
        <c:ser>
          <c:idx val="1"/>
          <c:order val="1"/>
          <c:tx>
            <c:strRef>
              <c:f>'graph data'!$A$10</c:f>
              <c:strCache>
                <c:ptCount val="1"/>
                <c:pt idx="0">
                  <c:v>Permanent Impairment</c:v>
                </c:pt>
              </c:strCache>
            </c:strRef>
          </c:tx>
          <c:spPr>
            <a:ln w="28575" cap="rnd">
              <a:solidFill>
                <a:srgbClr val="00B0F0"/>
              </a:solidFill>
              <a:round/>
            </a:ln>
            <a:effectLst/>
          </c:spPr>
          <c:marker>
            <c:symbol val="none"/>
          </c:marker>
          <c:cat>
            <c:numRef>
              <c:f>'graph data'!$B$8:$N$8</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data'!$B$10:$N$10</c:f>
              <c:numCache>
                <c:formatCode>#,##0</c:formatCode>
                <c:ptCount val="13"/>
                <c:pt idx="0">
                  <c:v>80</c:v>
                </c:pt>
                <c:pt idx="1">
                  <c:v>78</c:v>
                </c:pt>
                <c:pt idx="2">
                  <c:v>79</c:v>
                </c:pt>
                <c:pt idx="3">
                  <c:v>64</c:v>
                </c:pt>
                <c:pt idx="4">
                  <c:v>66</c:v>
                </c:pt>
                <c:pt idx="5">
                  <c:v>62</c:v>
                </c:pt>
                <c:pt idx="6">
                  <c:v>69</c:v>
                </c:pt>
                <c:pt idx="7">
                  <c:v>64</c:v>
                </c:pt>
                <c:pt idx="8">
                  <c:v>63</c:v>
                </c:pt>
                <c:pt idx="9">
                  <c:v>60</c:v>
                </c:pt>
                <c:pt idx="10">
                  <c:v>69</c:v>
                </c:pt>
                <c:pt idx="11">
                  <c:v>64</c:v>
                </c:pt>
                <c:pt idx="12">
                  <c:v>67</c:v>
                </c:pt>
              </c:numCache>
            </c:numRef>
          </c:val>
          <c:smooth val="0"/>
          <c:extLst>
            <c:ext xmlns:c16="http://schemas.microsoft.com/office/drawing/2014/chart" uri="{C3380CC4-5D6E-409C-BE32-E72D297353CC}">
              <c16:uniqueId val="{00000001-E578-46E5-9D4A-B1691F7824E4}"/>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cat>
            <c:numRef>
              <c:f>'graph data'!$B$8:$N$8</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data'!$B$11:$N$11</c:f>
              <c:numCache>
                <c:formatCode>#,##0</c:formatCode>
                <c:ptCount val="13"/>
                <c:pt idx="0">
                  <c:v>7</c:v>
                </c:pt>
                <c:pt idx="1">
                  <c:v>8</c:v>
                </c:pt>
                <c:pt idx="2">
                  <c:v>9</c:v>
                </c:pt>
                <c:pt idx="3">
                  <c:v>11</c:v>
                </c:pt>
                <c:pt idx="4">
                  <c:v>9</c:v>
                </c:pt>
                <c:pt idx="5">
                  <c:v>10</c:v>
                </c:pt>
                <c:pt idx="6">
                  <c:v>9</c:v>
                </c:pt>
                <c:pt idx="7">
                  <c:v>10</c:v>
                </c:pt>
                <c:pt idx="8">
                  <c:v>11</c:v>
                </c:pt>
                <c:pt idx="9">
                  <c:v>16</c:v>
                </c:pt>
                <c:pt idx="10">
                  <c:v>14</c:v>
                </c:pt>
                <c:pt idx="11">
                  <c:v>17</c:v>
                </c:pt>
                <c:pt idx="12">
                  <c:v>12</c:v>
                </c:pt>
              </c:numCache>
            </c:numRef>
          </c:val>
          <c:smooth val="0"/>
          <c:extLst>
            <c:ext xmlns:c16="http://schemas.microsoft.com/office/drawing/2014/chart" uri="{C3380CC4-5D6E-409C-BE32-E72D297353CC}">
              <c16:uniqueId val="{00000002-E578-46E5-9D4A-B1691F7824E4}"/>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Being Processed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00B0F0"/>
              </a:solidFill>
              <a:round/>
            </a:ln>
            <a:effectLst/>
          </c:spPr>
          <c:marker>
            <c:symbol val="none"/>
          </c:marker>
          <c:cat>
            <c:numRef>
              <c:f>'graph data'!$B$15:$N$15</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data'!$B$16:$N$16</c:f>
              <c:numCache>
                <c:formatCode>#,##0</c:formatCode>
                <c:ptCount val="13"/>
                <c:pt idx="0">
                  <c:v>43893</c:v>
                </c:pt>
                <c:pt idx="1">
                  <c:v>43290</c:v>
                </c:pt>
                <c:pt idx="2">
                  <c:v>42649</c:v>
                </c:pt>
                <c:pt idx="3">
                  <c:v>44191</c:v>
                </c:pt>
                <c:pt idx="4">
                  <c:v>45043</c:v>
                </c:pt>
                <c:pt idx="5">
                  <c:v>46076</c:v>
                </c:pt>
                <c:pt idx="6">
                  <c:v>46394</c:v>
                </c:pt>
                <c:pt idx="7">
                  <c:v>46011</c:v>
                </c:pt>
                <c:pt idx="8">
                  <c:v>46590</c:v>
                </c:pt>
                <c:pt idx="9">
                  <c:v>46640</c:v>
                </c:pt>
                <c:pt idx="10">
                  <c:v>45317</c:v>
                </c:pt>
                <c:pt idx="11">
                  <c:v>46336</c:v>
                </c:pt>
                <c:pt idx="12">
                  <c:v>45821</c:v>
                </c:pt>
              </c:numCache>
            </c:numRef>
          </c:val>
          <c:smooth val="0"/>
          <c:extLst>
            <c:ext xmlns:c16="http://schemas.microsoft.com/office/drawing/2014/chart" uri="{C3380CC4-5D6E-409C-BE32-E72D297353CC}">
              <c16:uniqueId val="{00000000-560D-4378-AB6E-8E13E3C91F18}"/>
            </c:ext>
          </c:extLst>
        </c:ser>
        <c:ser>
          <c:idx val="1"/>
          <c:order val="1"/>
          <c:tx>
            <c:strRef>
              <c:f>'graph data'!$A$17</c:f>
              <c:strCache>
                <c:ptCount val="1"/>
                <c:pt idx="0">
                  <c:v>Total Permanent Impairment​</c:v>
                </c:pt>
              </c:strCache>
            </c:strRef>
          </c:tx>
          <c:spPr>
            <a:ln w="28575" cap="rnd">
              <a:solidFill>
                <a:srgbClr val="92D050"/>
              </a:solidFill>
              <a:round/>
            </a:ln>
            <a:effectLst/>
          </c:spPr>
          <c:marker>
            <c:symbol val="none"/>
          </c:marker>
          <c:cat>
            <c:numRef>
              <c:f>'graph data'!$B$15:$N$15</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data'!$B$17:$N$17</c:f>
              <c:numCache>
                <c:formatCode>#,##0</c:formatCode>
                <c:ptCount val="13"/>
                <c:pt idx="0">
                  <c:v>26589</c:v>
                </c:pt>
                <c:pt idx="1">
                  <c:v>26261</c:v>
                </c:pt>
                <c:pt idx="2">
                  <c:v>26299</c:v>
                </c:pt>
                <c:pt idx="3">
                  <c:v>27867</c:v>
                </c:pt>
                <c:pt idx="4">
                  <c:v>28696</c:v>
                </c:pt>
                <c:pt idx="5">
                  <c:v>28654</c:v>
                </c:pt>
                <c:pt idx="6">
                  <c:v>27734</c:v>
                </c:pt>
                <c:pt idx="7">
                  <c:v>26453</c:v>
                </c:pt>
                <c:pt idx="8">
                  <c:v>25262</c:v>
                </c:pt>
                <c:pt idx="9">
                  <c:v>24549</c:v>
                </c:pt>
                <c:pt idx="10">
                  <c:v>23226</c:v>
                </c:pt>
                <c:pt idx="11">
                  <c:v>21667</c:v>
                </c:pt>
                <c:pt idx="12">
                  <c:v>20681</c:v>
                </c:pt>
              </c:numCache>
            </c:numRef>
          </c:val>
          <c:smooth val="0"/>
          <c:extLst>
            <c:ext xmlns:c16="http://schemas.microsoft.com/office/drawing/2014/chart" uri="{C3380CC4-5D6E-409C-BE32-E72D297353CC}">
              <c16:uniqueId val="{00000001-560D-4378-AB6E-8E13E3C91F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majorUnit val="5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264478"/>
            </a:solidFill>
            <a:ln>
              <a:noFill/>
            </a:ln>
            <a:effectLst/>
          </c:spPr>
          <c:invertIfNegative val="0"/>
          <c:cat>
            <c:numRef>
              <c:f>'graph data'!$B$19:$N$19</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data'!$B$20:$N$20</c:f>
              <c:numCache>
                <c:formatCode>#,##0</c:formatCode>
                <c:ptCount val="13"/>
                <c:pt idx="0">
                  <c:v>956</c:v>
                </c:pt>
                <c:pt idx="1">
                  <c:v>1903</c:v>
                </c:pt>
                <c:pt idx="2">
                  <c:v>2808</c:v>
                </c:pt>
                <c:pt idx="3">
                  <c:v>1985</c:v>
                </c:pt>
                <c:pt idx="4">
                  <c:v>1662</c:v>
                </c:pt>
                <c:pt idx="5">
                  <c:v>830</c:v>
                </c:pt>
                <c:pt idx="6">
                  <c:v>529</c:v>
                </c:pt>
                <c:pt idx="7">
                  <c:v>829</c:v>
                </c:pt>
                <c:pt idx="8">
                  <c:v>285</c:v>
                </c:pt>
                <c:pt idx="9">
                  <c:v>389</c:v>
                </c:pt>
                <c:pt idx="10">
                  <c:v>985</c:v>
                </c:pt>
                <c:pt idx="11">
                  <c:v>250</c:v>
                </c:pt>
                <c:pt idx="12">
                  <c:v>957</c:v>
                </c:pt>
              </c:numCache>
            </c:numRef>
          </c:val>
          <c:extLst>
            <c:ext xmlns:c16="http://schemas.microsoft.com/office/drawing/2014/chart" uri="{C3380CC4-5D6E-409C-BE32-E72D297353CC}">
              <c16:uniqueId val="{00000001-998C-4AD3-9CC7-8F2738BB3F65}"/>
            </c:ext>
          </c:extLst>
        </c:ser>
        <c:ser>
          <c:idx val="2"/>
          <c:order val="1"/>
          <c:tx>
            <c:strRef>
              <c:f>'graph data'!$A$21</c:f>
              <c:strCache>
                <c:ptCount val="1"/>
                <c:pt idx="0">
                  <c:v>Permanent Impairment</c:v>
                </c:pt>
              </c:strCache>
            </c:strRef>
          </c:tx>
          <c:spPr>
            <a:solidFill>
              <a:schemeClr val="accent6">
                <a:lumMod val="75000"/>
              </a:schemeClr>
            </a:solidFill>
            <a:ln>
              <a:noFill/>
            </a:ln>
            <a:effectLst/>
          </c:spPr>
          <c:invertIfNegative val="0"/>
          <c:cat>
            <c:numRef>
              <c:f>'graph data'!$B$19:$N$19</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data'!$B$21:$N$21</c:f>
              <c:numCache>
                <c:formatCode>#,##0</c:formatCode>
                <c:ptCount val="13"/>
                <c:pt idx="0">
                  <c:v>5215</c:v>
                </c:pt>
                <c:pt idx="1">
                  <c:v>6184</c:v>
                </c:pt>
                <c:pt idx="2">
                  <c:v>6470</c:v>
                </c:pt>
                <c:pt idx="3">
                  <c:v>4999</c:v>
                </c:pt>
                <c:pt idx="4">
                  <c:v>4318</c:v>
                </c:pt>
                <c:pt idx="5">
                  <c:v>4557</c:v>
                </c:pt>
                <c:pt idx="6">
                  <c:v>5311</c:v>
                </c:pt>
                <c:pt idx="7">
                  <c:v>6792</c:v>
                </c:pt>
                <c:pt idx="8">
                  <c:v>8225</c:v>
                </c:pt>
                <c:pt idx="9">
                  <c:v>8919</c:v>
                </c:pt>
                <c:pt idx="10">
                  <c:v>11301</c:v>
                </c:pt>
                <c:pt idx="11">
                  <c:v>13063</c:v>
                </c:pt>
                <c:pt idx="12">
                  <c:v>15041</c:v>
                </c:pt>
              </c:numCache>
            </c:numRef>
          </c:val>
          <c:extLst>
            <c:ext xmlns:c16="http://schemas.microsoft.com/office/drawing/2014/chart" uri="{C3380CC4-5D6E-409C-BE32-E72D297353CC}">
              <c16:uniqueId val="{00000002-998C-4AD3-9CC7-8F2738BB3F65}"/>
            </c:ext>
          </c:extLst>
        </c:ser>
        <c:ser>
          <c:idx val="3"/>
          <c:order val="2"/>
          <c:tx>
            <c:strRef>
              <c:f>'graph data'!$A$22</c:f>
              <c:strCache>
                <c:ptCount val="1"/>
                <c:pt idx="0">
                  <c:v>Incapacity</c:v>
                </c:pt>
              </c:strCache>
            </c:strRef>
          </c:tx>
          <c:spPr>
            <a:solidFill>
              <a:srgbClr val="C00000"/>
            </a:solidFill>
            <a:ln>
              <a:noFill/>
            </a:ln>
            <a:effectLst/>
          </c:spPr>
          <c:invertIfNegative val="0"/>
          <c:cat>
            <c:numRef>
              <c:f>'graph data'!$B$19:$N$19</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data'!$B$22:$N$22</c:f>
              <c:numCache>
                <c:formatCode>#,##0</c:formatCode>
                <c:ptCount val="13"/>
                <c:pt idx="0">
                  <c:v>145</c:v>
                </c:pt>
                <c:pt idx="1">
                  <c:v>158</c:v>
                </c:pt>
                <c:pt idx="2">
                  <c:v>95</c:v>
                </c:pt>
                <c:pt idx="3">
                  <c:v>98</c:v>
                </c:pt>
                <c:pt idx="4">
                  <c:v>168</c:v>
                </c:pt>
                <c:pt idx="5">
                  <c:v>154</c:v>
                </c:pt>
                <c:pt idx="6">
                  <c:v>216</c:v>
                </c:pt>
                <c:pt idx="7">
                  <c:v>163</c:v>
                </c:pt>
                <c:pt idx="8">
                  <c:v>196</c:v>
                </c:pt>
                <c:pt idx="9">
                  <c:v>98</c:v>
                </c:pt>
                <c:pt idx="10">
                  <c:v>61</c:v>
                </c:pt>
                <c:pt idx="11">
                  <c:v>37</c:v>
                </c:pt>
                <c:pt idx="12">
                  <c:v>38</c:v>
                </c:pt>
              </c:numCache>
            </c:numRef>
          </c:val>
          <c:extLst>
            <c:ext xmlns:c16="http://schemas.microsoft.com/office/drawing/2014/chart" uri="{C3380CC4-5D6E-409C-BE32-E72D297353CC}">
              <c16:uniqueId val="{00000003-998C-4AD3-9CC7-8F2738BB3F65}"/>
            </c:ext>
          </c:extLst>
        </c:ser>
        <c:dLbls>
          <c:showLegendKey val="0"/>
          <c:showVal val="0"/>
          <c:showCatName val="0"/>
          <c:showSerName val="0"/>
          <c:showPercent val="0"/>
          <c:showBubbleSize val="0"/>
        </c:dLbls>
        <c:gapWidth val="150"/>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solidFill>
                <a:sysClr val="windowText" lastClr="000000">
                  <a:lumMod val="25000"/>
                  <a:lumOff val="75000"/>
                </a:sysClr>
              </a:solidFill>
            </a:ln>
            <a:effectLst/>
          </c:spPr>
          <c:invertIfNegative val="0"/>
          <c:dPt>
            <c:idx val="1"/>
            <c:invertIfNegative val="0"/>
            <c:bubble3D val="0"/>
            <c:spPr>
              <a:solidFill>
                <a:schemeClr val="accent2"/>
              </a:solidFill>
              <a:ln w="3175" cmpd="sng">
                <a:solidFill>
                  <a:sysClr val="windowText" lastClr="000000">
                    <a:lumMod val="25000"/>
                    <a:lumOff val="75000"/>
                  </a:sysClr>
                </a:solidFill>
              </a:ln>
              <a:effectLst/>
            </c:spPr>
            <c:extLst>
              <c:ext xmlns:c16="http://schemas.microsoft.com/office/drawing/2014/chart" uri="{C3380CC4-5D6E-409C-BE32-E72D297353CC}">
                <c16:uniqueId val="{00000002-B9B4-4E3E-9CF3-0FDA5CA0ED4F}"/>
              </c:ext>
            </c:extLst>
          </c:dPt>
          <c:dPt>
            <c:idx val="2"/>
            <c:invertIfNegative val="0"/>
            <c:bubble3D val="0"/>
            <c:spPr>
              <a:solidFill>
                <a:schemeClr val="accent3"/>
              </a:solidFill>
              <a:ln w="3175" cmpd="sng">
                <a:solidFill>
                  <a:sysClr val="windowText" lastClr="000000">
                    <a:lumMod val="25000"/>
                    <a:lumOff val="75000"/>
                  </a:sysClr>
                </a:solidFill>
              </a:ln>
              <a:effectLst/>
            </c:spPr>
            <c:extLst>
              <c:ext xmlns:c16="http://schemas.microsoft.com/office/drawing/2014/chart" uri="{C3380CC4-5D6E-409C-BE32-E72D297353CC}">
                <c16:uniqueId val="{00000003-B9B4-4E3E-9CF3-0FDA5CA0ED4F}"/>
              </c:ext>
            </c:extLst>
          </c:dPt>
          <c:dPt>
            <c:idx val="3"/>
            <c:invertIfNegative val="0"/>
            <c:bubble3D val="0"/>
            <c:spPr>
              <a:solidFill>
                <a:schemeClr val="accent4"/>
              </a:solidFill>
              <a:ln w="3175" cmpd="sng">
                <a:solidFill>
                  <a:sysClr val="windowText" lastClr="000000">
                    <a:lumMod val="25000"/>
                    <a:lumOff val="75000"/>
                  </a:sysClr>
                </a:solidFill>
              </a:ln>
              <a:effectLst/>
            </c:spPr>
            <c:extLst>
              <c:ext xmlns:c16="http://schemas.microsoft.com/office/drawing/2014/chart" uri="{C3380CC4-5D6E-409C-BE32-E72D297353CC}">
                <c16:uniqueId val="{00000004-B9B4-4E3E-9CF3-0FDA5CA0ED4F}"/>
              </c:ext>
            </c:extLst>
          </c:dPt>
          <c:dPt>
            <c:idx val="4"/>
            <c:invertIfNegative val="0"/>
            <c:bubble3D val="0"/>
            <c:spPr>
              <a:solidFill>
                <a:schemeClr val="accent5"/>
              </a:solidFill>
              <a:ln w="3175" cmpd="sng">
                <a:solidFill>
                  <a:sysClr val="windowText" lastClr="000000">
                    <a:lumMod val="25000"/>
                    <a:lumOff val="75000"/>
                  </a:sysClr>
                </a:solidFill>
              </a:ln>
              <a:effectLst/>
            </c:spPr>
            <c:extLst>
              <c:ext xmlns:c16="http://schemas.microsoft.com/office/drawing/2014/chart" uri="{C3380CC4-5D6E-409C-BE32-E72D297353CC}">
                <c16:uniqueId val="{00000005-B9B4-4E3E-9CF3-0FDA5CA0ED4F}"/>
              </c:ext>
            </c:extLst>
          </c:dPt>
          <c:dPt>
            <c:idx val="5"/>
            <c:invertIfNegative val="0"/>
            <c:bubble3D val="0"/>
            <c:spPr>
              <a:solidFill>
                <a:schemeClr val="accent6"/>
              </a:solidFill>
              <a:ln w="3175" cmpd="sng">
                <a:solidFill>
                  <a:sysClr val="windowText" lastClr="000000">
                    <a:lumMod val="25000"/>
                    <a:lumOff val="75000"/>
                  </a:sysClr>
                </a:solidFill>
              </a:ln>
              <a:effectLst/>
            </c:spPr>
            <c:extLst>
              <c:ext xmlns:c16="http://schemas.microsoft.com/office/drawing/2014/chart" uri="{C3380CC4-5D6E-409C-BE32-E72D297353CC}">
                <c16:uniqueId val="{00000006-B9B4-4E3E-9CF3-0FDA5CA0ED4F}"/>
              </c:ext>
            </c:extLst>
          </c:dPt>
          <c:dPt>
            <c:idx val="6"/>
            <c:invertIfNegative val="0"/>
            <c:bubble3D val="0"/>
            <c:spPr>
              <a:solidFill>
                <a:schemeClr val="tx2"/>
              </a:solidFill>
              <a:ln w="3175" cmpd="sng">
                <a:solidFill>
                  <a:sysClr val="windowText" lastClr="000000">
                    <a:lumMod val="25000"/>
                    <a:lumOff val="75000"/>
                  </a:sysClr>
                </a:solidFill>
              </a:ln>
              <a:effectLst/>
            </c:spPr>
            <c:extLst>
              <c:ext xmlns:c16="http://schemas.microsoft.com/office/drawing/2014/chart" uri="{C3380CC4-5D6E-409C-BE32-E72D297353CC}">
                <c16:uniqueId val="{00000007-B9B4-4E3E-9CF3-0FDA5CA0ED4F}"/>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0-B9B4-4E3E-9CF3-0FDA5CA0ED4F}"/>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1-B9B4-4E3E-9CF3-0FDA5CA0ED4F}"/>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79157017137565"/>
          <c:y val="0.68656716417910446"/>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2-F959-4F51-8A67-19F0B263DE09}"/>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959-4F51-8A67-19F0B263DE0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4-F959-4F51-8A67-19F0B263DE09}"/>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5-F959-4F51-8A67-19F0B263DE09}"/>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6-F959-4F51-8A67-19F0B263DE09}"/>
              </c:ext>
            </c:extLst>
          </c:dPt>
          <c:dPt>
            <c:idx val="6"/>
            <c:invertIfNegative val="0"/>
            <c:bubble3D val="0"/>
            <c:spPr>
              <a:solidFill>
                <a:schemeClr val="tx2"/>
              </a:solidFill>
              <a:ln>
                <a:noFill/>
              </a:ln>
              <a:effectLst/>
            </c:spPr>
            <c:extLst>
              <c:ext xmlns:c16="http://schemas.microsoft.com/office/drawing/2014/chart" uri="{C3380CC4-5D6E-409C-BE32-E72D297353CC}">
                <c16:uniqueId val="{00000007-F959-4F51-8A67-19F0B263DE09}"/>
              </c:ext>
            </c:extLst>
          </c:dPt>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1-F959-4F51-8A67-19F0B263DE09}"/>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0-F959-4F51-8A67-19F0B263DE09}"/>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5442904"/>
        <c:crosses val="autoZero"/>
        <c:crossBetween val="between"/>
      </c:valAx>
      <c:spPr>
        <a:noFill/>
        <a:ln>
          <a:noFill/>
        </a:ln>
        <a:effectLst/>
      </c:spPr>
    </c:plotArea>
    <c:legend>
      <c:legendPos val="b"/>
      <c:layout>
        <c:manualLayout>
          <c:xMode val="edge"/>
          <c:yMode val="edge"/>
          <c:x val="0.05"/>
          <c:y val="0.77387989187918671"/>
          <c:w val="0.9"/>
          <c:h val="0.10074697379245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Claims Received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223C72"/>
            </a:solidFill>
            <a:ln>
              <a:noFill/>
            </a:ln>
            <a:effectLst/>
          </c:spPr>
          <c:invertIfNegative val="0"/>
          <c:dLbls>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1-59DF-4446-BA18-2BC748491C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data'!$A$68:$D$68</c:f>
              <c:strCache>
                <c:ptCount val="4"/>
                <c:pt idx="0">
                  <c:v>2022-2023</c:v>
                </c:pt>
                <c:pt idx="1">
                  <c:v>2023-2024</c:v>
                </c:pt>
                <c:pt idx="2">
                  <c:v>2024-2025</c:v>
                </c:pt>
                <c:pt idx="3">
                  <c:v>Current 
FYTD: 2025-26</c:v>
                </c:pt>
              </c:strCache>
            </c:strRef>
          </c:cat>
          <c:val>
            <c:numRef>
              <c:f>'graph data'!$A$69:$D$69</c:f>
              <c:numCache>
                <c:formatCode>#,##0</c:formatCode>
                <c:ptCount val="4"/>
                <c:pt idx="0">
                  <c:v>72201</c:v>
                </c:pt>
                <c:pt idx="1">
                  <c:v>89530</c:v>
                </c:pt>
                <c:pt idx="2">
                  <c:v>101157</c:v>
                </c:pt>
                <c:pt idx="3">
                  <c:v>10144</c:v>
                </c:pt>
              </c:numCache>
            </c:numRef>
          </c:val>
          <c:extLst>
            <c:ext xmlns:c16="http://schemas.microsoft.com/office/drawing/2014/chart" uri="{C3380CC4-5D6E-409C-BE32-E72D297353CC}">
              <c16:uniqueId val="{00000000-59DF-4446-BA18-2BC748491CB5}"/>
            </c:ext>
          </c:extLst>
        </c:ser>
        <c:dLbls>
          <c:showLegendKey val="0"/>
          <c:showVal val="0"/>
          <c:showCatName val="0"/>
          <c:showSerName val="0"/>
          <c:showPercent val="0"/>
          <c:showBubbleSize val="0"/>
        </c:dLbls>
        <c:gapWidth val="75"/>
        <c:overlap val="-27"/>
        <c:axId val="759513072"/>
        <c:axId val="759514872"/>
      </c:barChart>
      <c:catAx>
        <c:axId val="75951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514872"/>
        <c:crosses val="autoZero"/>
        <c:auto val="1"/>
        <c:lblAlgn val="ctr"/>
        <c:lblOffset val="100"/>
        <c:noMultiLvlLbl val="0"/>
      </c:catAx>
      <c:valAx>
        <c:axId val="75951487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951307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t>Unallocated Claims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'graph data'!$A$20</c:f>
              <c:strCache>
                <c:ptCount val="1"/>
                <c:pt idx="0">
                  <c:v>Initial Liability</c:v>
                </c:pt>
              </c:strCache>
            </c:strRef>
          </c:tx>
          <c:spPr>
            <a:solidFill>
              <a:srgbClr val="6EA031"/>
            </a:solidFill>
            <a:ln>
              <a:noFill/>
            </a:ln>
            <a:effectLst/>
          </c:spPr>
          <c:invertIfNegative val="0"/>
          <c:cat>
            <c:numRef>
              <c:f>'graph data'!$B$19:$N$19</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data'!$B$20:$N$20</c:f>
              <c:numCache>
                <c:formatCode>#,##0</c:formatCode>
                <c:ptCount val="13"/>
                <c:pt idx="0">
                  <c:v>956</c:v>
                </c:pt>
                <c:pt idx="1">
                  <c:v>1903</c:v>
                </c:pt>
                <c:pt idx="2">
                  <c:v>2808</c:v>
                </c:pt>
                <c:pt idx="3">
                  <c:v>1985</c:v>
                </c:pt>
                <c:pt idx="4">
                  <c:v>1662</c:v>
                </c:pt>
                <c:pt idx="5">
                  <c:v>830</c:v>
                </c:pt>
                <c:pt idx="6">
                  <c:v>529</c:v>
                </c:pt>
                <c:pt idx="7">
                  <c:v>829</c:v>
                </c:pt>
                <c:pt idx="8">
                  <c:v>285</c:v>
                </c:pt>
                <c:pt idx="9">
                  <c:v>389</c:v>
                </c:pt>
                <c:pt idx="10">
                  <c:v>985</c:v>
                </c:pt>
                <c:pt idx="11">
                  <c:v>250</c:v>
                </c:pt>
                <c:pt idx="12">
                  <c:v>957</c:v>
                </c:pt>
              </c:numCache>
            </c:numRef>
          </c:val>
          <c:extLst>
            <c:ext xmlns:c16="http://schemas.microsoft.com/office/drawing/2014/chart" uri="{C3380CC4-5D6E-409C-BE32-E72D297353CC}">
              <c16:uniqueId val="{00000000-F771-4706-9F3C-1D68B80D0670}"/>
            </c:ext>
          </c:extLst>
        </c:ser>
        <c:ser>
          <c:idx val="2"/>
          <c:order val="1"/>
          <c:tx>
            <c:strRef>
              <c:f>'graph data'!$A$21</c:f>
              <c:strCache>
                <c:ptCount val="1"/>
                <c:pt idx="0">
                  <c:v>Permanent Impairment</c:v>
                </c:pt>
              </c:strCache>
            </c:strRef>
          </c:tx>
          <c:spPr>
            <a:solidFill>
              <a:srgbClr val="3C5894"/>
            </a:solidFill>
            <a:ln>
              <a:noFill/>
            </a:ln>
            <a:effectLst/>
          </c:spPr>
          <c:invertIfNegative val="0"/>
          <c:cat>
            <c:numRef>
              <c:f>'graph data'!$B$19:$N$19</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data'!$B$21:$N$21</c:f>
              <c:numCache>
                <c:formatCode>#,##0</c:formatCode>
                <c:ptCount val="13"/>
                <c:pt idx="0">
                  <c:v>5215</c:v>
                </c:pt>
                <c:pt idx="1">
                  <c:v>6184</c:v>
                </c:pt>
                <c:pt idx="2">
                  <c:v>6470</c:v>
                </c:pt>
                <c:pt idx="3">
                  <c:v>4999</c:v>
                </c:pt>
                <c:pt idx="4">
                  <c:v>4318</c:v>
                </c:pt>
                <c:pt idx="5">
                  <c:v>4557</c:v>
                </c:pt>
                <c:pt idx="6">
                  <c:v>5311</c:v>
                </c:pt>
                <c:pt idx="7">
                  <c:v>6792</c:v>
                </c:pt>
                <c:pt idx="8">
                  <c:v>8225</c:v>
                </c:pt>
                <c:pt idx="9">
                  <c:v>8919</c:v>
                </c:pt>
                <c:pt idx="10">
                  <c:v>11301</c:v>
                </c:pt>
                <c:pt idx="11">
                  <c:v>13063</c:v>
                </c:pt>
                <c:pt idx="12">
                  <c:v>15041</c:v>
                </c:pt>
              </c:numCache>
            </c:numRef>
          </c:val>
          <c:extLst>
            <c:ext xmlns:c16="http://schemas.microsoft.com/office/drawing/2014/chart" uri="{C3380CC4-5D6E-409C-BE32-E72D297353CC}">
              <c16:uniqueId val="{00000001-F771-4706-9F3C-1D68B80D0670}"/>
            </c:ext>
          </c:extLst>
        </c:ser>
        <c:ser>
          <c:idx val="3"/>
          <c:order val="2"/>
          <c:tx>
            <c:strRef>
              <c:f>'graph data'!$A$22</c:f>
              <c:strCache>
                <c:ptCount val="1"/>
                <c:pt idx="0">
                  <c:v>Incapacity</c:v>
                </c:pt>
              </c:strCache>
            </c:strRef>
          </c:tx>
          <c:spPr>
            <a:solidFill>
              <a:srgbClr val="FBCA3F"/>
            </a:solidFill>
            <a:ln>
              <a:noFill/>
            </a:ln>
            <a:effectLst/>
          </c:spPr>
          <c:invertIfNegative val="0"/>
          <c:cat>
            <c:numRef>
              <c:f>'graph data'!$B$19:$N$19</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data'!$B$22:$N$22</c:f>
              <c:numCache>
                <c:formatCode>#,##0</c:formatCode>
                <c:ptCount val="13"/>
                <c:pt idx="0">
                  <c:v>145</c:v>
                </c:pt>
                <c:pt idx="1">
                  <c:v>158</c:v>
                </c:pt>
                <c:pt idx="2">
                  <c:v>95</c:v>
                </c:pt>
                <c:pt idx="3">
                  <c:v>98</c:v>
                </c:pt>
                <c:pt idx="4">
                  <c:v>168</c:v>
                </c:pt>
                <c:pt idx="5">
                  <c:v>154</c:v>
                </c:pt>
                <c:pt idx="6">
                  <c:v>216</c:v>
                </c:pt>
                <c:pt idx="7">
                  <c:v>163</c:v>
                </c:pt>
                <c:pt idx="8">
                  <c:v>196</c:v>
                </c:pt>
                <c:pt idx="9">
                  <c:v>98</c:v>
                </c:pt>
                <c:pt idx="10">
                  <c:v>61</c:v>
                </c:pt>
                <c:pt idx="11">
                  <c:v>37</c:v>
                </c:pt>
                <c:pt idx="12">
                  <c:v>38</c:v>
                </c:pt>
              </c:numCache>
            </c:numRef>
          </c:val>
          <c:extLst>
            <c:ext xmlns:c16="http://schemas.microsoft.com/office/drawing/2014/chart" uri="{C3380CC4-5D6E-409C-BE32-E72D297353CC}">
              <c16:uniqueId val="{00000002-F771-4706-9F3C-1D68B80D0670}"/>
            </c:ext>
          </c:extLst>
        </c:ser>
        <c:dLbls>
          <c:showLegendKey val="0"/>
          <c:showVal val="0"/>
          <c:showCatName val="0"/>
          <c:showSerName val="0"/>
          <c:showPercent val="0"/>
          <c:showBubbleSize val="0"/>
        </c:dLbls>
        <c:gapWidth val="75"/>
        <c:overlap val="100"/>
        <c:axId val="788542808"/>
        <c:axId val="788535920"/>
        <c:extLst/>
      </c:barChart>
      <c:dateAx>
        <c:axId val="7885428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35920"/>
        <c:crosses val="autoZero"/>
        <c:auto val="1"/>
        <c:lblOffset val="100"/>
        <c:baseTimeUnit val="months"/>
      </c:dateAx>
      <c:valAx>
        <c:axId val="78853592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8542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r>
              <a:rPr lang="en-AU" b="1"/>
              <a:t>Claims Being Processed FY2024-25</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data'!$A$16</c:f>
              <c:strCache>
                <c:ptCount val="1"/>
                <c:pt idx="0">
                  <c:v>Total Initial Liability​</c:v>
                </c:pt>
              </c:strCache>
            </c:strRef>
          </c:tx>
          <c:spPr>
            <a:ln w="28575" cap="rnd">
              <a:solidFill>
                <a:srgbClr val="3C5894"/>
              </a:solidFill>
              <a:round/>
            </a:ln>
            <a:effectLst/>
          </c:spPr>
          <c:marker>
            <c:symbol val="none"/>
          </c:marker>
          <c:dLbls>
            <c:dLbl>
              <c:idx val="12"/>
              <c:layout>
                <c:manualLayout>
                  <c:x val="-3.3039641846813649E-2"/>
                  <c:y val="-6.0627966610289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1E-4E68-8D2D-609257A97C6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'graph data'!$B$15:$N$15</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data'!$B$16:$N$16</c:f>
              <c:numCache>
                <c:formatCode>#,##0</c:formatCode>
                <c:ptCount val="13"/>
                <c:pt idx="0">
                  <c:v>43893</c:v>
                </c:pt>
                <c:pt idx="1">
                  <c:v>43290</c:v>
                </c:pt>
                <c:pt idx="2">
                  <c:v>42649</c:v>
                </c:pt>
                <c:pt idx="3">
                  <c:v>44191</c:v>
                </c:pt>
                <c:pt idx="4">
                  <c:v>45043</c:v>
                </c:pt>
                <c:pt idx="5">
                  <c:v>46076</c:v>
                </c:pt>
                <c:pt idx="6">
                  <c:v>46394</c:v>
                </c:pt>
                <c:pt idx="7">
                  <c:v>46011</c:v>
                </c:pt>
                <c:pt idx="8">
                  <c:v>46590</c:v>
                </c:pt>
                <c:pt idx="9">
                  <c:v>46640</c:v>
                </c:pt>
                <c:pt idx="10">
                  <c:v>45317</c:v>
                </c:pt>
                <c:pt idx="11">
                  <c:v>46336</c:v>
                </c:pt>
                <c:pt idx="12">
                  <c:v>45821</c:v>
                </c:pt>
              </c:numCache>
            </c:numRef>
          </c:val>
          <c:smooth val="0"/>
          <c:extLst>
            <c:ext xmlns:c16="http://schemas.microsoft.com/office/drawing/2014/chart" uri="{C3380CC4-5D6E-409C-BE32-E72D297353CC}">
              <c16:uniqueId val="{00000000-3AA2-40B7-9737-9DA9E3502618}"/>
            </c:ext>
          </c:extLst>
        </c:ser>
        <c:ser>
          <c:idx val="1"/>
          <c:order val="1"/>
          <c:tx>
            <c:strRef>
              <c:f>'graph data'!$A$17</c:f>
              <c:strCache>
                <c:ptCount val="1"/>
                <c:pt idx="0">
                  <c:v>Total Permanent Impairment​</c:v>
                </c:pt>
              </c:strCache>
            </c:strRef>
          </c:tx>
          <c:spPr>
            <a:ln w="28575" cap="rnd">
              <a:solidFill>
                <a:srgbClr val="91C84C"/>
              </a:solidFill>
              <a:round/>
            </a:ln>
            <a:effectLst/>
          </c:spPr>
          <c:marker>
            <c:symbol val="none"/>
          </c:marker>
          <c:dLbls>
            <c:dLbl>
              <c:idx val="12"/>
              <c:layout>
                <c:manualLayout>
                  <c:x val="-2.2026427897875931E-2"/>
                  <c:y val="-7.36196737410660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51E-4E68-8D2D-609257A97C6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'graph data'!$B$15:$N$15</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data'!$B$17:$N$17</c:f>
              <c:numCache>
                <c:formatCode>#,##0</c:formatCode>
                <c:ptCount val="13"/>
                <c:pt idx="0">
                  <c:v>26589</c:v>
                </c:pt>
                <c:pt idx="1">
                  <c:v>26261</c:v>
                </c:pt>
                <c:pt idx="2">
                  <c:v>26299</c:v>
                </c:pt>
                <c:pt idx="3">
                  <c:v>27867</c:v>
                </c:pt>
                <c:pt idx="4">
                  <c:v>28696</c:v>
                </c:pt>
                <c:pt idx="5">
                  <c:v>28654</c:v>
                </c:pt>
                <c:pt idx="6">
                  <c:v>27734</c:v>
                </c:pt>
                <c:pt idx="7">
                  <c:v>26453</c:v>
                </c:pt>
                <c:pt idx="8">
                  <c:v>25262</c:v>
                </c:pt>
                <c:pt idx="9">
                  <c:v>24549</c:v>
                </c:pt>
                <c:pt idx="10">
                  <c:v>23226</c:v>
                </c:pt>
                <c:pt idx="11">
                  <c:v>21667</c:v>
                </c:pt>
                <c:pt idx="12">
                  <c:v>20681</c:v>
                </c:pt>
              </c:numCache>
            </c:numRef>
          </c:val>
          <c:smooth val="0"/>
          <c:extLst>
            <c:ext xmlns:c16="http://schemas.microsoft.com/office/drawing/2014/chart" uri="{C3380CC4-5D6E-409C-BE32-E72D297353CC}">
              <c16:uniqueId val="{00000001-3AA2-40B7-9737-9DA9E3502618}"/>
            </c:ext>
          </c:extLst>
        </c:ser>
        <c:dLbls>
          <c:showLegendKey val="0"/>
          <c:showVal val="0"/>
          <c:showCatName val="0"/>
          <c:showSerName val="0"/>
          <c:showPercent val="0"/>
          <c:showBubbleSize val="0"/>
        </c:dLbls>
        <c:smooth val="0"/>
        <c:axId val="975470408"/>
        <c:axId val="975470736"/>
      </c:lineChart>
      <c:dateAx>
        <c:axId val="9754704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5470736"/>
        <c:crosses val="autoZero"/>
        <c:auto val="1"/>
        <c:lblOffset val="100"/>
        <c:baseTimeUnit val="months"/>
      </c:dateAx>
      <c:valAx>
        <c:axId val="97547073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5470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r>
              <a:rPr lang="en-US" b="1"/>
              <a:t>MRCA Initial Liability​</a:t>
            </a:r>
          </a:p>
        </c:rich>
      </c:tx>
      <c:layout>
        <c:manualLayout>
          <c:xMode val="edge"/>
          <c:yMode val="edge"/>
          <c:x val="0.37479160408654855"/>
          <c:y val="0.70024635727446571"/>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52522074462182"/>
          <c:y val="7.2179104477611958E-2"/>
          <c:w val="0.85264628031880674"/>
          <c:h val="0.5851145845575273"/>
        </c:manualLayout>
      </c:layout>
      <c:barChart>
        <c:barDir val="col"/>
        <c:grouping val="clustered"/>
        <c:varyColors val="0"/>
        <c:ser>
          <c:idx val="1"/>
          <c:order val="1"/>
          <c:tx>
            <c:strRef>
              <c:f>'graph data'!$A$50</c:f>
              <c:strCache>
                <c:ptCount val="1"/>
                <c:pt idx="0">
                  <c:v>MRCA Initial Liability​</c:v>
                </c:pt>
              </c:strCache>
            </c:strRef>
          </c:tx>
          <c:spPr>
            <a:solidFill>
              <a:schemeClr val="accent2"/>
            </a:solidFill>
            <a:ln>
              <a:noFill/>
            </a:ln>
            <a:effectLst/>
          </c:spPr>
          <c:invertIfNegative val="0"/>
          <c:dPt>
            <c:idx val="0"/>
            <c:invertIfNegative val="0"/>
            <c:bubble3D val="0"/>
            <c:spPr>
              <a:solidFill>
                <a:srgbClr val="3C5894"/>
              </a:solidFill>
              <a:ln>
                <a:noFill/>
              </a:ln>
              <a:effectLst/>
            </c:spPr>
            <c:extLst>
              <c:ext xmlns:c16="http://schemas.microsoft.com/office/drawing/2014/chart" uri="{C3380CC4-5D6E-409C-BE32-E72D297353CC}">
                <c16:uniqueId val="{00000001-0B87-4BD3-A9C3-456425F7B857}"/>
              </c:ext>
            </c:extLst>
          </c:dPt>
          <c:dPt>
            <c:idx val="1"/>
            <c:invertIfNegative val="0"/>
            <c:bubble3D val="0"/>
            <c:spPr>
              <a:solidFill>
                <a:srgbClr val="6A8DD9"/>
              </a:solidFill>
              <a:ln>
                <a:noFill/>
              </a:ln>
              <a:effectLst/>
            </c:spPr>
            <c:extLst>
              <c:ext xmlns:c16="http://schemas.microsoft.com/office/drawing/2014/chart" uri="{C3380CC4-5D6E-409C-BE32-E72D297353CC}">
                <c16:uniqueId val="{0000000C-1AE7-454A-85DF-59ABB409E158}"/>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0B87-4BD3-A9C3-456425F7B857}"/>
              </c:ext>
            </c:extLst>
          </c:dPt>
          <c:dPt>
            <c:idx val="3"/>
            <c:invertIfNegative val="0"/>
            <c:bubble3D val="0"/>
            <c:spPr>
              <a:solidFill>
                <a:srgbClr val="FBCA3F"/>
              </a:solidFill>
              <a:ln>
                <a:noFill/>
              </a:ln>
              <a:effectLst/>
            </c:spPr>
            <c:extLst>
              <c:ext xmlns:c16="http://schemas.microsoft.com/office/drawing/2014/chart" uri="{C3380CC4-5D6E-409C-BE32-E72D297353CC}">
                <c16:uniqueId val="{00000005-0B87-4BD3-A9C3-456425F7B85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7-0B87-4BD3-A9C3-456425F7B857}"/>
              </c:ext>
            </c:extLst>
          </c:dPt>
          <c:dPt>
            <c:idx val="5"/>
            <c:invertIfNegative val="0"/>
            <c:bubble3D val="0"/>
            <c:spPr>
              <a:solidFill>
                <a:srgbClr val="91C84C"/>
              </a:solidFill>
              <a:ln>
                <a:noFill/>
              </a:ln>
              <a:effectLst/>
            </c:spPr>
            <c:extLst>
              <c:ext xmlns:c16="http://schemas.microsoft.com/office/drawing/2014/chart" uri="{C3380CC4-5D6E-409C-BE32-E72D297353CC}">
                <c16:uniqueId val="{00000009-0B87-4BD3-A9C3-456425F7B857}"/>
              </c:ext>
            </c:extLst>
          </c:dPt>
          <c:dPt>
            <c:idx val="6"/>
            <c:invertIfNegative val="0"/>
            <c:bubble3D val="0"/>
            <c:spPr>
              <a:solidFill>
                <a:schemeClr val="tx2"/>
              </a:solidFill>
              <a:ln>
                <a:noFill/>
              </a:ln>
              <a:effectLst/>
            </c:spPr>
            <c:extLst>
              <c:ext xmlns:c16="http://schemas.microsoft.com/office/drawing/2014/chart" uri="{C3380CC4-5D6E-409C-BE32-E72D297353CC}">
                <c16:uniqueId val="{0000000B-0B87-4BD3-A9C3-456425F7B857}"/>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data'!$B$48:$H$48</c:f>
              <c:strCache>
                <c:ptCount val="7"/>
                <c:pt idx="0">
                  <c:v>0-100​</c:v>
                </c:pt>
                <c:pt idx="1">
                  <c:v>101-200​</c:v>
                </c:pt>
                <c:pt idx="2">
                  <c:v>201-300​</c:v>
                </c:pt>
                <c:pt idx="3">
                  <c:v>301-400​</c:v>
                </c:pt>
                <c:pt idx="4">
                  <c:v>401-600​</c:v>
                </c:pt>
                <c:pt idx="5">
                  <c:v>601-800​</c:v>
                </c:pt>
                <c:pt idx="6">
                  <c:v>800+​</c:v>
                </c:pt>
              </c:strCache>
            </c:strRef>
          </c:cat>
          <c:val>
            <c:numRef>
              <c:f>'graph data'!$B$50:$H$50</c:f>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C-0B87-4BD3-A9C3-456425F7B857}"/>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0"/>
                <c:order val="0"/>
                <c:tx>
                  <c:strRef>
                    <c:extLst>
                      <c:ext uri="{02D57815-91ED-43cb-92C2-25804820EDAC}">
                        <c15:formulaRef>
                          <c15:sqref>'graph data'!$A$49</c15:sqref>
                        </c15:formulaRef>
                      </c:ext>
                    </c:extLst>
                    <c:strCache>
                      <c:ptCount val="1"/>
                      <c:pt idx="0">
                        <c:v>DRCA Initial Liability​</c:v>
                      </c:pt>
                    </c:strCache>
                  </c:strRef>
                </c:tx>
                <c:spPr>
                  <a:solidFill>
                    <a:schemeClr val="accent1"/>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data'!$B$49:$H$49</c15:sqref>
                        </c15:formulaRef>
                      </c:ext>
                    </c:extLst>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D-0B87-4BD3-A9C3-456425F7B857}"/>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1636286259845534"/>
              <c:y val="0.8674326007756494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1"/>
        <c:axPos val="l"/>
        <c:numFmt formatCode="#,##0" sourceLinked="1"/>
        <c:majorTickMark val="none"/>
        <c:minorTickMark val="none"/>
        <c:tickLblPos val="nextTo"/>
        <c:crossAx val="995442904"/>
        <c:crosses val="autoZero"/>
        <c:crossBetween val="between"/>
      </c:valAx>
      <c:spPr>
        <a:noFill/>
        <a:ln>
          <a:noFill/>
        </a:ln>
        <a:effectLst/>
      </c:spPr>
    </c:plotArea>
    <c:legend>
      <c:legendPos val="b"/>
      <c:layout>
        <c:manualLayout>
          <c:xMode val="edge"/>
          <c:yMode val="edge"/>
          <c:x val="7.7595464390804933E-2"/>
          <c:y val="0.77936827775119977"/>
          <c:w val="0.86713443450902283"/>
          <c:h val="9.830164386489660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r>
              <a:rPr lang="en-US" b="1"/>
              <a:t>DRCA Initial Liability​</a:t>
            </a:r>
          </a:p>
        </c:rich>
      </c:tx>
      <c:layout>
        <c:manualLayout>
          <c:xMode val="edge"/>
          <c:yMode val="edge"/>
          <c:x val="0.39096427235406533"/>
          <c:y val="0.70588224211110884"/>
        </c:manualLayout>
      </c:layout>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353197276807334"/>
          <c:y val="6.6340966652645744E-2"/>
          <c:w val="0.86270844187793194"/>
          <c:h val="0.61419762536051292"/>
        </c:manualLayout>
      </c:layout>
      <c:barChart>
        <c:barDir val="col"/>
        <c:grouping val="clustered"/>
        <c:varyColors val="0"/>
        <c:ser>
          <c:idx val="0"/>
          <c:order val="0"/>
          <c:tx>
            <c:strRef>
              <c:f>'graph data'!$A$49</c:f>
              <c:strCache>
                <c:ptCount val="1"/>
                <c:pt idx="0">
                  <c:v>DRCA Initial Liability​</c:v>
                </c:pt>
              </c:strCache>
            </c:strRef>
          </c:tx>
          <c:spPr>
            <a:solidFill>
              <a:schemeClr val="accent1"/>
            </a:solidFill>
            <a:ln w="3175" cmpd="sng">
              <a:noFill/>
            </a:ln>
            <a:effectLst/>
          </c:spPr>
          <c:invertIfNegative val="0"/>
          <c:dPt>
            <c:idx val="0"/>
            <c:invertIfNegative val="0"/>
            <c:bubble3D val="0"/>
            <c:spPr>
              <a:solidFill>
                <a:srgbClr val="3C5894"/>
              </a:solidFill>
              <a:ln w="3175" cmpd="sng">
                <a:noFill/>
              </a:ln>
              <a:effectLst/>
            </c:spPr>
            <c:extLst>
              <c:ext xmlns:c16="http://schemas.microsoft.com/office/drawing/2014/chart" uri="{C3380CC4-5D6E-409C-BE32-E72D297353CC}">
                <c16:uniqueId val="{0000000C-3533-47F6-9FEB-54BEC0C6F30C}"/>
              </c:ext>
            </c:extLst>
          </c:dPt>
          <c:dPt>
            <c:idx val="1"/>
            <c:invertIfNegative val="0"/>
            <c:bubble3D val="0"/>
            <c:spPr>
              <a:solidFill>
                <a:srgbClr val="6A8DD9"/>
              </a:solidFill>
              <a:ln w="3175" cmpd="sng">
                <a:noFill/>
              </a:ln>
              <a:effectLst/>
            </c:spPr>
            <c:extLst>
              <c:ext xmlns:c16="http://schemas.microsoft.com/office/drawing/2014/chart" uri="{C3380CC4-5D6E-409C-BE32-E72D297353CC}">
                <c16:uniqueId val="{00000001-D412-4015-A218-F413F9F304E2}"/>
              </c:ext>
            </c:extLst>
          </c:dPt>
          <c:dPt>
            <c:idx val="2"/>
            <c:invertIfNegative val="0"/>
            <c:bubble3D val="0"/>
            <c:spPr>
              <a:solidFill>
                <a:schemeClr val="accent3"/>
              </a:solidFill>
              <a:ln w="3175" cmpd="sng">
                <a:noFill/>
              </a:ln>
              <a:effectLst/>
            </c:spPr>
            <c:extLst>
              <c:ext xmlns:c16="http://schemas.microsoft.com/office/drawing/2014/chart" uri="{C3380CC4-5D6E-409C-BE32-E72D297353CC}">
                <c16:uniqueId val="{00000003-D412-4015-A218-F413F9F304E2}"/>
              </c:ext>
            </c:extLst>
          </c:dPt>
          <c:dPt>
            <c:idx val="3"/>
            <c:invertIfNegative val="0"/>
            <c:bubble3D val="0"/>
            <c:spPr>
              <a:solidFill>
                <a:srgbClr val="FBCA3F"/>
              </a:solidFill>
              <a:ln w="3175" cmpd="sng">
                <a:noFill/>
              </a:ln>
              <a:effectLst/>
            </c:spPr>
            <c:extLst>
              <c:ext xmlns:c16="http://schemas.microsoft.com/office/drawing/2014/chart" uri="{C3380CC4-5D6E-409C-BE32-E72D297353CC}">
                <c16:uniqueId val="{00000005-D412-4015-A218-F413F9F304E2}"/>
              </c:ext>
            </c:extLst>
          </c:dPt>
          <c:dPt>
            <c:idx val="4"/>
            <c:invertIfNegative val="0"/>
            <c:bubble3D val="0"/>
            <c:spPr>
              <a:solidFill>
                <a:schemeClr val="accent5"/>
              </a:solidFill>
              <a:ln w="3175" cmpd="sng">
                <a:noFill/>
              </a:ln>
              <a:effectLst/>
            </c:spPr>
            <c:extLst>
              <c:ext xmlns:c16="http://schemas.microsoft.com/office/drawing/2014/chart" uri="{C3380CC4-5D6E-409C-BE32-E72D297353CC}">
                <c16:uniqueId val="{00000007-D412-4015-A218-F413F9F304E2}"/>
              </c:ext>
            </c:extLst>
          </c:dPt>
          <c:dPt>
            <c:idx val="5"/>
            <c:invertIfNegative val="0"/>
            <c:bubble3D val="0"/>
            <c:spPr>
              <a:solidFill>
                <a:srgbClr val="91C84C"/>
              </a:solidFill>
              <a:ln w="3175" cmpd="sng">
                <a:noFill/>
              </a:ln>
              <a:effectLst/>
            </c:spPr>
            <c:extLst>
              <c:ext xmlns:c16="http://schemas.microsoft.com/office/drawing/2014/chart" uri="{C3380CC4-5D6E-409C-BE32-E72D297353CC}">
                <c16:uniqueId val="{00000009-D412-4015-A218-F413F9F304E2}"/>
              </c:ext>
            </c:extLst>
          </c:dPt>
          <c:dPt>
            <c:idx val="6"/>
            <c:invertIfNegative val="0"/>
            <c:bubble3D val="0"/>
            <c:spPr>
              <a:solidFill>
                <a:schemeClr val="tx2"/>
              </a:solidFill>
              <a:ln w="3175" cmpd="sng">
                <a:noFill/>
              </a:ln>
              <a:effectLst/>
            </c:spPr>
            <c:extLst>
              <c:ext xmlns:c16="http://schemas.microsoft.com/office/drawing/2014/chart" uri="{C3380CC4-5D6E-409C-BE32-E72D297353CC}">
                <c16:uniqueId val="{0000000B-D412-4015-A218-F413F9F304E2}"/>
              </c:ext>
            </c:extLst>
          </c:dPt>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 data'!$B$48:$H$48</c:f>
              <c:strCache>
                <c:ptCount val="7"/>
                <c:pt idx="0">
                  <c:v>0-100​</c:v>
                </c:pt>
                <c:pt idx="1">
                  <c:v>101-200​</c:v>
                </c:pt>
                <c:pt idx="2">
                  <c:v>201-300​</c:v>
                </c:pt>
                <c:pt idx="3">
                  <c:v>301-400​</c:v>
                </c:pt>
                <c:pt idx="4">
                  <c:v>401-600​</c:v>
                </c:pt>
                <c:pt idx="5">
                  <c:v>601-800​</c:v>
                </c:pt>
                <c:pt idx="6">
                  <c:v>800+​</c:v>
                </c:pt>
              </c:strCache>
            </c:strRef>
          </c:cat>
          <c:val>
            <c:numRef>
              <c:f>'graph data'!$B$49:$H$49</c:f>
              <c:numCache>
                <c:formatCode>#,##0</c:formatCode>
                <c:ptCount val="7"/>
                <c:pt idx="0">
                  <c:v>82</c:v>
                </c:pt>
                <c:pt idx="1">
                  <c:v>79</c:v>
                </c:pt>
                <c:pt idx="2">
                  <c:v>85</c:v>
                </c:pt>
                <c:pt idx="3">
                  <c:v>78</c:v>
                </c:pt>
                <c:pt idx="4">
                  <c:v>133</c:v>
                </c:pt>
                <c:pt idx="5">
                  <c:v>202</c:v>
                </c:pt>
                <c:pt idx="6">
                  <c:v>529</c:v>
                </c:pt>
              </c:numCache>
            </c:numRef>
          </c:val>
          <c:extLst>
            <c:ext xmlns:c16="http://schemas.microsoft.com/office/drawing/2014/chart" uri="{C3380CC4-5D6E-409C-BE32-E72D297353CC}">
              <c16:uniqueId val="{0000000C-D412-4015-A218-F413F9F304E2}"/>
            </c:ext>
          </c:extLst>
        </c:ser>
        <c:dLbls>
          <c:showLegendKey val="0"/>
          <c:showVal val="0"/>
          <c:showCatName val="0"/>
          <c:showSerName val="0"/>
          <c:showPercent val="0"/>
          <c:showBubbleSize val="0"/>
        </c:dLbls>
        <c:gapWidth val="35"/>
        <c:overlap val="-27"/>
        <c:axId val="995442904"/>
        <c:axId val="995463784"/>
        <c:extLst>
          <c:ext xmlns:c15="http://schemas.microsoft.com/office/drawing/2012/chart" uri="{02D57815-91ED-43cb-92C2-25804820EDAC}">
            <c15:filteredBarSeries>
              <c15:ser>
                <c:idx val="1"/>
                <c:order val="1"/>
                <c:tx>
                  <c:strRef>
                    <c:extLst>
                      <c:ext uri="{02D57815-91ED-43cb-92C2-25804820EDAC}">
                        <c15:formulaRef>
                          <c15:sqref>'graph data'!$A$50</c15:sqref>
                        </c15:formulaRef>
                      </c:ext>
                    </c:extLst>
                    <c:strCache>
                      <c:ptCount val="1"/>
                      <c:pt idx="0">
                        <c:v>MRCA Initial Liability​</c:v>
                      </c:pt>
                    </c:strCache>
                  </c:strRef>
                </c:tx>
                <c:spPr>
                  <a:solidFill>
                    <a:schemeClr val="accent2"/>
                  </a:solidFill>
                  <a:ln>
                    <a:noFill/>
                  </a:ln>
                  <a:effectLst/>
                </c:spPr>
                <c:invertIfNegative val="0"/>
                <c:cat>
                  <c:strRef>
                    <c:extLst>
                      <c:ext uri="{02D57815-91ED-43cb-92C2-25804820EDAC}">
                        <c15:formulaRef>
                          <c15:sqref>'graph data'!$B$48:$H$48</c15:sqref>
                        </c15:formulaRef>
                      </c:ext>
                    </c:extLst>
                    <c:strCache>
                      <c:ptCount val="7"/>
                      <c:pt idx="0">
                        <c:v>0-100​</c:v>
                      </c:pt>
                      <c:pt idx="1">
                        <c:v>101-200​</c:v>
                      </c:pt>
                      <c:pt idx="2">
                        <c:v>201-300​</c:v>
                      </c:pt>
                      <c:pt idx="3">
                        <c:v>301-400​</c:v>
                      </c:pt>
                      <c:pt idx="4">
                        <c:v>401-600​</c:v>
                      </c:pt>
                      <c:pt idx="5">
                        <c:v>601-800​</c:v>
                      </c:pt>
                      <c:pt idx="6">
                        <c:v>800+​</c:v>
                      </c:pt>
                    </c:strCache>
                  </c:strRef>
                </c:cat>
                <c:val>
                  <c:numRef>
                    <c:extLst>
                      <c:ext uri="{02D57815-91ED-43cb-92C2-25804820EDAC}">
                        <c15:formulaRef>
                          <c15:sqref>'graph data'!$B$50:$H$50</c15:sqref>
                        </c15:formulaRef>
                      </c:ext>
                    </c:extLst>
                    <c:numCache>
                      <c:formatCode>#,##0</c:formatCode>
                      <c:ptCount val="7"/>
                      <c:pt idx="0">
                        <c:v>619</c:v>
                      </c:pt>
                      <c:pt idx="1">
                        <c:v>587</c:v>
                      </c:pt>
                      <c:pt idx="2">
                        <c:v>584</c:v>
                      </c:pt>
                      <c:pt idx="3">
                        <c:v>348</c:v>
                      </c:pt>
                      <c:pt idx="4">
                        <c:v>345</c:v>
                      </c:pt>
                      <c:pt idx="5">
                        <c:v>272</c:v>
                      </c:pt>
                      <c:pt idx="6">
                        <c:v>416</c:v>
                      </c:pt>
                    </c:numCache>
                  </c:numRef>
                </c:val>
                <c:extLst>
                  <c:ext xmlns:c16="http://schemas.microsoft.com/office/drawing/2014/chart" uri="{C3380CC4-5D6E-409C-BE32-E72D297353CC}">
                    <c16:uniqueId val="{0000000D-D412-4015-A218-F413F9F304E2}"/>
                  </c:ext>
                </c:extLst>
              </c15:ser>
            </c15:filteredBarSeries>
          </c:ext>
        </c:extLst>
      </c:barChart>
      <c:catAx>
        <c:axId val="995442904"/>
        <c:scaling>
          <c:orientation val="minMax"/>
        </c:scaling>
        <c:delete val="1"/>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AU"/>
                  <a:t>Age (Days)</a:t>
                </a:r>
              </a:p>
            </c:rich>
          </c:tx>
          <c:layout>
            <c:manualLayout>
              <c:xMode val="edge"/>
              <c:yMode val="edge"/>
              <c:x val="0.43182738678093535"/>
              <c:y val="0.8731503327575802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995463784"/>
        <c:crosses val="autoZero"/>
        <c:auto val="1"/>
        <c:lblAlgn val="ctr"/>
        <c:lblOffset val="100"/>
        <c:noMultiLvlLbl val="0"/>
      </c:catAx>
      <c:valAx>
        <c:axId val="995463784"/>
        <c:scaling>
          <c:orientation val="minMax"/>
        </c:scaling>
        <c:delete val="1"/>
        <c:axPos val="l"/>
        <c:numFmt formatCode="#,##0" sourceLinked="1"/>
        <c:majorTickMark val="none"/>
        <c:minorTickMark val="none"/>
        <c:tickLblPos val="nextTo"/>
        <c:crossAx val="995442904"/>
        <c:crosses val="autoZero"/>
        <c:crossBetween val="between"/>
      </c:valAx>
      <c:spPr>
        <a:noFill/>
        <a:ln>
          <a:noFill/>
        </a:ln>
        <a:effectLst/>
      </c:spPr>
    </c:plotArea>
    <c:legend>
      <c:legendPos val="b"/>
      <c:layout>
        <c:manualLayout>
          <c:xMode val="edge"/>
          <c:yMode val="edge"/>
          <c:x val="5.3069004882452843E-2"/>
          <c:y val="0.79137519859709093"/>
          <c:w val="0.89999985500536006"/>
          <c:h val="0.1009478492164688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Time Taken to Allocate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data'!$A$9</c:f>
              <c:strCache>
                <c:ptCount val="1"/>
                <c:pt idx="0">
                  <c:v>Initial Liability</c:v>
                </c:pt>
              </c:strCache>
            </c:strRef>
          </c:tx>
          <c:spPr>
            <a:ln w="28575" cap="rnd">
              <a:solidFill>
                <a:srgbClr val="3C5894"/>
              </a:solidFill>
              <a:round/>
            </a:ln>
            <a:effectLst/>
          </c:spPr>
          <c:marker>
            <c:symbol val="none"/>
          </c:marker>
          <c:dLbls>
            <c:dLbl>
              <c:idx val="12"/>
              <c:layout>
                <c:manualLayout>
                  <c:x val="0"/>
                  <c:y val="6.05287817840262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39-4F56-8F52-8ED0D221FDE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data'!$B$8:$N$8</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data'!$B$9:$N$9</c:f>
              <c:numCache>
                <c:formatCode>#,##0</c:formatCode>
                <c:ptCount val="13"/>
                <c:pt idx="0">
                  <c:v>101</c:v>
                </c:pt>
                <c:pt idx="1">
                  <c:v>85</c:v>
                </c:pt>
                <c:pt idx="2">
                  <c:v>83</c:v>
                </c:pt>
                <c:pt idx="3">
                  <c:v>75</c:v>
                </c:pt>
                <c:pt idx="4">
                  <c:v>68</c:v>
                </c:pt>
                <c:pt idx="5">
                  <c:v>60</c:v>
                </c:pt>
                <c:pt idx="6">
                  <c:v>58</c:v>
                </c:pt>
                <c:pt idx="7">
                  <c:v>67</c:v>
                </c:pt>
                <c:pt idx="8">
                  <c:v>67</c:v>
                </c:pt>
                <c:pt idx="9">
                  <c:v>61</c:v>
                </c:pt>
                <c:pt idx="10">
                  <c:v>79</c:v>
                </c:pt>
                <c:pt idx="11">
                  <c:v>59</c:v>
                </c:pt>
                <c:pt idx="12">
                  <c:v>36</c:v>
                </c:pt>
              </c:numCache>
            </c:numRef>
          </c:val>
          <c:smooth val="0"/>
          <c:extLst>
            <c:ext xmlns:c16="http://schemas.microsoft.com/office/drawing/2014/chart" uri="{C3380CC4-5D6E-409C-BE32-E72D297353CC}">
              <c16:uniqueId val="{00000000-DACC-4B31-A73F-DACE653DE76B}"/>
            </c:ext>
          </c:extLst>
        </c:ser>
        <c:ser>
          <c:idx val="1"/>
          <c:order val="1"/>
          <c:tx>
            <c:strRef>
              <c:f>'graph data'!$A$10</c:f>
              <c:strCache>
                <c:ptCount val="1"/>
                <c:pt idx="0">
                  <c:v>Permanent Impairment</c:v>
                </c:pt>
              </c:strCache>
            </c:strRef>
          </c:tx>
          <c:spPr>
            <a:ln w="28575" cap="rnd">
              <a:solidFill>
                <a:srgbClr val="91C84C"/>
              </a:solidFill>
              <a:round/>
            </a:ln>
            <a:effectLst/>
          </c:spPr>
          <c:marker>
            <c:symbol val="none"/>
          </c:marker>
          <c:dLbls>
            <c:dLbl>
              <c:idx val="12"/>
              <c:layout>
                <c:manualLayout>
                  <c:x val="0"/>
                  <c:y val="-5.12166615095606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39-4F56-8F52-8ED0D221FDE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data'!$B$8:$N$8</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data'!$B$10:$N$10</c:f>
              <c:numCache>
                <c:formatCode>#,##0</c:formatCode>
                <c:ptCount val="13"/>
                <c:pt idx="0">
                  <c:v>80</c:v>
                </c:pt>
                <c:pt idx="1">
                  <c:v>78</c:v>
                </c:pt>
                <c:pt idx="2">
                  <c:v>79</c:v>
                </c:pt>
                <c:pt idx="3">
                  <c:v>64</c:v>
                </c:pt>
                <c:pt idx="4">
                  <c:v>66</c:v>
                </c:pt>
                <c:pt idx="5">
                  <c:v>62</c:v>
                </c:pt>
                <c:pt idx="6">
                  <c:v>69</c:v>
                </c:pt>
                <c:pt idx="7">
                  <c:v>64</c:v>
                </c:pt>
                <c:pt idx="8">
                  <c:v>63</c:v>
                </c:pt>
                <c:pt idx="9">
                  <c:v>60</c:v>
                </c:pt>
                <c:pt idx="10">
                  <c:v>69</c:v>
                </c:pt>
                <c:pt idx="11">
                  <c:v>64</c:v>
                </c:pt>
                <c:pt idx="12">
                  <c:v>67</c:v>
                </c:pt>
              </c:numCache>
            </c:numRef>
          </c:val>
          <c:smooth val="0"/>
          <c:extLst>
            <c:ext xmlns:c16="http://schemas.microsoft.com/office/drawing/2014/chart" uri="{C3380CC4-5D6E-409C-BE32-E72D297353CC}">
              <c16:uniqueId val="{00000001-DACC-4B31-A73F-DACE653DE76B}"/>
            </c:ext>
          </c:extLst>
        </c:ser>
        <c:ser>
          <c:idx val="2"/>
          <c:order val="2"/>
          <c:tx>
            <c:strRef>
              <c:f>'graph data'!$A$11</c:f>
              <c:strCache>
                <c:ptCount val="1"/>
                <c:pt idx="0">
                  <c:v>Incapacity</c:v>
                </c:pt>
              </c:strCache>
            </c:strRef>
          </c:tx>
          <c:spPr>
            <a:ln w="28575" cap="rnd">
              <a:solidFill>
                <a:schemeClr val="bg2">
                  <a:lumMod val="75000"/>
                </a:schemeClr>
              </a:solidFill>
              <a:round/>
            </a:ln>
            <a:effectLst/>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39-4F56-8F52-8ED0D221FDEA}"/>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data'!$B$8:$N$8</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data'!$B$11:$N$11</c:f>
              <c:numCache>
                <c:formatCode>#,##0</c:formatCode>
                <c:ptCount val="13"/>
                <c:pt idx="0">
                  <c:v>7</c:v>
                </c:pt>
                <c:pt idx="1">
                  <c:v>8</c:v>
                </c:pt>
                <c:pt idx="2">
                  <c:v>9</c:v>
                </c:pt>
                <c:pt idx="3">
                  <c:v>11</c:v>
                </c:pt>
                <c:pt idx="4">
                  <c:v>9</c:v>
                </c:pt>
                <c:pt idx="5">
                  <c:v>10</c:v>
                </c:pt>
                <c:pt idx="6">
                  <c:v>9</c:v>
                </c:pt>
                <c:pt idx="7">
                  <c:v>10</c:v>
                </c:pt>
                <c:pt idx="8">
                  <c:v>11</c:v>
                </c:pt>
                <c:pt idx="9">
                  <c:v>16</c:v>
                </c:pt>
                <c:pt idx="10">
                  <c:v>14</c:v>
                </c:pt>
                <c:pt idx="11">
                  <c:v>17</c:v>
                </c:pt>
                <c:pt idx="12">
                  <c:v>12</c:v>
                </c:pt>
              </c:numCache>
            </c:numRef>
          </c:val>
          <c:smooth val="0"/>
          <c:extLst>
            <c:ext xmlns:c16="http://schemas.microsoft.com/office/drawing/2014/chart" uri="{C3380CC4-5D6E-409C-BE32-E72D297353CC}">
              <c16:uniqueId val="{00000002-DACC-4B31-A73F-DACE653DE76B}"/>
            </c:ext>
          </c:extLst>
        </c:ser>
        <c:dLbls>
          <c:showLegendKey val="0"/>
          <c:showVal val="0"/>
          <c:showCatName val="0"/>
          <c:showSerName val="0"/>
          <c:showPercent val="0"/>
          <c:showBubbleSize val="0"/>
        </c:dLbls>
        <c:smooth val="0"/>
        <c:axId val="1014308864"/>
        <c:axId val="1014309848"/>
      </c:lineChart>
      <c:dateAx>
        <c:axId val="1014308864"/>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14309848"/>
        <c:crosses val="autoZero"/>
        <c:auto val="1"/>
        <c:lblOffset val="100"/>
        <c:baseTimeUnit val="months"/>
      </c:dateAx>
      <c:valAx>
        <c:axId val="1014309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014308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r>
              <a:rPr lang="en-AU" b="1"/>
              <a:t>Conditions Determined</a:t>
            </a:r>
          </a:p>
        </c:rich>
      </c:tx>
      <c:overlay val="0"/>
      <c:spPr>
        <a:noFill/>
        <a:ln>
          <a:noFill/>
        </a:ln>
        <a:effectLst/>
      </c:spPr>
      <c:txPr>
        <a:bodyPr rot="0" spcFirstLastPara="1" vertOverflow="ellipsis" vert="horz" wrap="square" anchor="ctr" anchorCtr="1"/>
        <a:lstStyle/>
        <a:p>
          <a:pPr>
            <a:defRPr sz="13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5773B1"/>
              </a:solidFill>
              <a:round/>
            </a:ln>
            <a:effectLst/>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76-40BC-BAA9-41237ED65F2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data'!$B$1:$N$1</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data'!$B$2:$N$2</c:f>
              <c:numCache>
                <c:formatCode>#,##0</c:formatCode>
                <c:ptCount val="13"/>
                <c:pt idx="0">
                  <c:v>2515</c:v>
                </c:pt>
                <c:pt idx="1">
                  <c:v>2549</c:v>
                </c:pt>
                <c:pt idx="2">
                  <c:v>2676</c:v>
                </c:pt>
                <c:pt idx="3">
                  <c:v>3262</c:v>
                </c:pt>
                <c:pt idx="4">
                  <c:v>3037</c:v>
                </c:pt>
                <c:pt idx="5">
                  <c:v>1897</c:v>
                </c:pt>
                <c:pt idx="6">
                  <c:v>2406</c:v>
                </c:pt>
                <c:pt idx="7">
                  <c:v>3125</c:v>
                </c:pt>
                <c:pt idx="8">
                  <c:v>3909</c:v>
                </c:pt>
                <c:pt idx="9">
                  <c:v>3066</c:v>
                </c:pt>
                <c:pt idx="10">
                  <c:v>5460</c:v>
                </c:pt>
                <c:pt idx="11">
                  <c:v>4288</c:v>
                </c:pt>
                <c:pt idx="12">
                  <c:v>4495</c:v>
                </c:pt>
              </c:numCache>
            </c:numRef>
          </c:val>
          <c:smooth val="0"/>
          <c:extLst>
            <c:ext xmlns:c16="http://schemas.microsoft.com/office/drawing/2014/chart" uri="{C3380CC4-5D6E-409C-BE32-E72D297353CC}">
              <c16:uniqueId val="{00000000-5908-481A-8A67-A15F40951D1C}"/>
            </c:ext>
          </c:extLst>
        </c:ser>
        <c:ser>
          <c:idx val="1"/>
          <c:order val="1"/>
          <c:tx>
            <c:strRef>
              <c:f>'graph data'!$A$3</c:f>
              <c:strCache>
                <c:ptCount val="1"/>
                <c:pt idx="0">
                  <c:v>MRCA Initial Liability</c:v>
                </c:pt>
              </c:strCache>
            </c:strRef>
          </c:tx>
          <c:spPr>
            <a:ln w="28575" cap="rnd">
              <a:solidFill>
                <a:srgbClr val="91C84C"/>
              </a:solidFill>
              <a:round/>
            </a:ln>
            <a:effectLst/>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76-40BC-BAA9-41237ED65F2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data'!$B$1:$N$1</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data'!$B$3:$N$3</c:f>
              <c:numCache>
                <c:formatCode>#,##0</c:formatCode>
                <c:ptCount val="13"/>
                <c:pt idx="0">
                  <c:v>11674</c:v>
                </c:pt>
                <c:pt idx="1">
                  <c:v>12594</c:v>
                </c:pt>
                <c:pt idx="2">
                  <c:v>11698</c:v>
                </c:pt>
                <c:pt idx="3">
                  <c:v>11543</c:v>
                </c:pt>
                <c:pt idx="4">
                  <c:v>10442</c:v>
                </c:pt>
                <c:pt idx="5">
                  <c:v>7505</c:v>
                </c:pt>
                <c:pt idx="6">
                  <c:v>9903</c:v>
                </c:pt>
                <c:pt idx="7">
                  <c:v>11628</c:v>
                </c:pt>
                <c:pt idx="8">
                  <c:v>12614</c:v>
                </c:pt>
                <c:pt idx="9">
                  <c:v>10272</c:v>
                </c:pt>
                <c:pt idx="10">
                  <c:v>14590</c:v>
                </c:pt>
                <c:pt idx="11">
                  <c:v>13096</c:v>
                </c:pt>
                <c:pt idx="12">
                  <c:v>15332</c:v>
                </c:pt>
              </c:numCache>
            </c:numRef>
          </c:val>
          <c:smooth val="0"/>
          <c:extLst>
            <c:ext xmlns:c16="http://schemas.microsoft.com/office/drawing/2014/chart" uri="{C3380CC4-5D6E-409C-BE32-E72D297353CC}">
              <c16:uniqueId val="{00000001-5908-481A-8A67-A15F40951D1C}"/>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dLbls>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D76-40BC-BAA9-41237ED65F2D}"/>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'graph data'!$B$1:$N$1</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data'!$B$4:$N$4</c:f>
              <c:numCache>
                <c:formatCode>#,##0</c:formatCode>
                <c:ptCount val="13"/>
                <c:pt idx="0">
                  <c:v>1342</c:v>
                </c:pt>
                <c:pt idx="1">
                  <c:v>1447</c:v>
                </c:pt>
                <c:pt idx="2">
                  <c:v>1571</c:v>
                </c:pt>
                <c:pt idx="3">
                  <c:v>2088</c:v>
                </c:pt>
                <c:pt idx="4">
                  <c:v>1884</c:v>
                </c:pt>
                <c:pt idx="5">
                  <c:v>1197</c:v>
                </c:pt>
                <c:pt idx="6">
                  <c:v>1599</c:v>
                </c:pt>
                <c:pt idx="7">
                  <c:v>2046</c:v>
                </c:pt>
                <c:pt idx="8">
                  <c:v>2402</c:v>
                </c:pt>
                <c:pt idx="9">
                  <c:v>1952</c:v>
                </c:pt>
                <c:pt idx="10">
                  <c:v>3642</c:v>
                </c:pt>
                <c:pt idx="11">
                  <c:v>3056</c:v>
                </c:pt>
                <c:pt idx="12">
                  <c:v>3212</c:v>
                </c:pt>
              </c:numCache>
            </c:numRef>
          </c:val>
          <c:smooth val="0"/>
          <c:extLst>
            <c:ext xmlns:c16="http://schemas.microsoft.com/office/drawing/2014/chart" uri="{C3380CC4-5D6E-409C-BE32-E72D297353CC}">
              <c16:uniqueId val="{00000002-5908-481A-8A67-A15F40951D1C}"/>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b="1"/>
              <a:t>Condition Acceptance Rates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'Acceptance Rates '!$A$27</c:f>
              <c:strCache>
                <c:ptCount val="1"/>
                <c:pt idx="0">
                  <c:v>DRCA Initial Liability</c:v>
                </c:pt>
              </c:strCache>
            </c:strRef>
          </c:tx>
          <c:spPr>
            <a:solidFill>
              <a:srgbClr val="3C5894"/>
            </a:solidFill>
            <a:ln>
              <a:noFill/>
            </a:ln>
            <a:effectLst/>
          </c:spPr>
          <c:invertIfNegative val="0"/>
          <c:cat>
            <c:strRef>
              <c:f>'Acceptance Rates '!$B$26:$Q$26</c:f>
              <c:strCache>
                <c:ptCount val="16"/>
                <c:pt idx="0">
                  <c:v>2022-2023</c:v>
                </c:pt>
                <c:pt idx="1">
                  <c:v>2023-2024</c:v>
                </c:pt>
                <c:pt idx="2">
                  <c:v>2024-2025</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pt idx="15">
                  <c:v>Jul-25</c:v>
                </c:pt>
              </c:strCache>
            </c:strRef>
          </c:cat>
          <c:val>
            <c:numRef>
              <c:f>'Acceptance Rates '!$B$27:$Q$27</c:f>
              <c:numCache>
                <c:formatCode>0.0%</c:formatCode>
                <c:ptCount val="16"/>
                <c:pt idx="0">
                  <c:v>0.56799999999999995</c:v>
                </c:pt>
                <c:pt idx="1">
                  <c:v>0.629</c:v>
                </c:pt>
                <c:pt idx="2">
                  <c:v>0.58499999999999996</c:v>
                </c:pt>
                <c:pt idx="3">
                  <c:v>0.61599999999999999</c:v>
                </c:pt>
                <c:pt idx="4">
                  <c:v>0.60099999999999998</c:v>
                </c:pt>
                <c:pt idx="5">
                  <c:v>0.56399999999999995</c:v>
                </c:pt>
                <c:pt idx="6">
                  <c:v>0.55800000000000005</c:v>
                </c:pt>
                <c:pt idx="7">
                  <c:v>0.60099999999999998</c:v>
                </c:pt>
                <c:pt idx="8">
                  <c:v>0.61799999999999999</c:v>
                </c:pt>
                <c:pt idx="9">
                  <c:v>0.56000000000000005</c:v>
                </c:pt>
                <c:pt idx="10">
                  <c:v>0.55300000000000005</c:v>
                </c:pt>
                <c:pt idx="11">
                  <c:v>0.57699999999999996</c:v>
                </c:pt>
                <c:pt idx="12">
                  <c:v>0.58399999999999996</c:v>
                </c:pt>
                <c:pt idx="13">
                  <c:v>0.57199999999999995</c:v>
                </c:pt>
                <c:pt idx="14">
                  <c:v>0.59499999999999997</c:v>
                </c:pt>
                <c:pt idx="15">
                  <c:v>0.59499999999999997</c:v>
                </c:pt>
              </c:numCache>
            </c:numRef>
          </c:val>
          <c:extLst>
            <c:ext xmlns:c16="http://schemas.microsoft.com/office/drawing/2014/chart" uri="{C3380CC4-5D6E-409C-BE32-E72D297353CC}">
              <c16:uniqueId val="{00000000-BDA5-4D07-B19B-80C19531C484}"/>
            </c:ext>
          </c:extLst>
        </c:ser>
        <c:ser>
          <c:idx val="1"/>
          <c:order val="1"/>
          <c:tx>
            <c:strRef>
              <c:f>'Acceptance Rates '!$A$28</c:f>
              <c:strCache>
                <c:ptCount val="1"/>
                <c:pt idx="0">
                  <c:v>MRCA Initial Liability</c:v>
                </c:pt>
              </c:strCache>
            </c:strRef>
          </c:tx>
          <c:spPr>
            <a:solidFill>
              <a:srgbClr val="FBCA3F"/>
            </a:solidFill>
            <a:ln>
              <a:noFill/>
            </a:ln>
            <a:effectLst/>
          </c:spPr>
          <c:invertIfNegative val="0"/>
          <c:cat>
            <c:strRef>
              <c:f>'Acceptance Rates '!$B$26:$Q$26</c:f>
              <c:strCache>
                <c:ptCount val="16"/>
                <c:pt idx="0">
                  <c:v>2022-2023</c:v>
                </c:pt>
                <c:pt idx="1">
                  <c:v>2023-2024</c:v>
                </c:pt>
                <c:pt idx="2">
                  <c:v>2024-2025</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pt idx="15">
                  <c:v>Jul-25</c:v>
                </c:pt>
              </c:strCache>
            </c:strRef>
          </c:cat>
          <c:val>
            <c:numRef>
              <c:f>'Acceptance Rates '!$B$28:$Q$28</c:f>
              <c:numCache>
                <c:formatCode>0.0%</c:formatCode>
                <c:ptCount val="16"/>
                <c:pt idx="0">
                  <c:v>0.82399999999999995</c:v>
                </c:pt>
                <c:pt idx="1">
                  <c:v>0.85599999999999998</c:v>
                </c:pt>
                <c:pt idx="2">
                  <c:v>0.83099999999999996</c:v>
                </c:pt>
                <c:pt idx="3">
                  <c:v>0.83199999999999996</c:v>
                </c:pt>
                <c:pt idx="4">
                  <c:v>0.85</c:v>
                </c:pt>
                <c:pt idx="5">
                  <c:v>0.83699999999999997</c:v>
                </c:pt>
                <c:pt idx="6">
                  <c:v>0.83099999999999996</c:v>
                </c:pt>
                <c:pt idx="7">
                  <c:v>0.83899999999999997</c:v>
                </c:pt>
                <c:pt idx="8">
                  <c:v>0.88100000000000001</c:v>
                </c:pt>
                <c:pt idx="9">
                  <c:v>0.84299999999999997</c:v>
                </c:pt>
                <c:pt idx="10">
                  <c:v>0.83299999999999996</c:v>
                </c:pt>
                <c:pt idx="11">
                  <c:v>0.82799999999999996</c:v>
                </c:pt>
                <c:pt idx="12">
                  <c:v>0.83099999999999996</c:v>
                </c:pt>
                <c:pt idx="13">
                  <c:v>0.81699999999999995</c:v>
                </c:pt>
                <c:pt idx="14">
                  <c:v>0.79800000000000004</c:v>
                </c:pt>
                <c:pt idx="15">
                  <c:v>0.76700000000000002</c:v>
                </c:pt>
              </c:numCache>
            </c:numRef>
          </c:val>
          <c:extLst>
            <c:ext xmlns:c16="http://schemas.microsoft.com/office/drawing/2014/chart" uri="{C3380CC4-5D6E-409C-BE32-E72D297353CC}">
              <c16:uniqueId val="{00000001-BDA5-4D07-B19B-80C19531C484}"/>
            </c:ext>
          </c:extLst>
        </c:ser>
        <c:ser>
          <c:idx val="2"/>
          <c:order val="2"/>
          <c:tx>
            <c:strRef>
              <c:f>'Acceptance Rates '!$A$29</c:f>
              <c:strCache>
                <c:ptCount val="1"/>
                <c:pt idx="0">
                  <c:v>VEA Compensation Payment</c:v>
                </c:pt>
              </c:strCache>
            </c:strRef>
          </c:tx>
          <c:spPr>
            <a:solidFill>
              <a:schemeClr val="accent3"/>
            </a:solidFill>
            <a:ln>
              <a:noFill/>
            </a:ln>
            <a:effectLst/>
          </c:spPr>
          <c:invertIfNegative val="0"/>
          <c:cat>
            <c:strRef>
              <c:f>'Acceptance Rates '!$B$26:$Q$26</c:f>
              <c:strCache>
                <c:ptCount val="16"/>
                <c:pt idx="0">
                  <c:v>2022-2023</c:v>
                </c:pt>
                <c:pt idx="1">
                  <c:v>2023-2024</c:v>
                </c:pt>
                <c:pt idx="2">
                  <c:v>2024-2025</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pt idx="15">
                  <c:v>Jul-25</c:v>
                </c:pt>
              </c:strCache>
            </c:strRef>
          </c:cat>
          <c:val>
            <c:numRef>
              <c:f>'Acceptance Rates '!$B$29:$Q$29</c:f>
              <c:numCache>
                <c:formatCode>0.0%</c:formatCode>
                <c:ptCount val="16"/>
                <c:pt idx="0">
                  <c:v>0.46600000000000003</c:v>
                </c:pt>
                <c:pt idx="1">
                  <c:v>0.51200000000000001</c:v>
                </c:pt>
                <c:pt idx="2">
                  <c:v>0.42799999999999999</c:v>
                </c:pt>
                <c:pt idx="3">
                  <c:v>0.45100000000000001</c:v>
                </c:pt>
                <c:pt idx="4">
                  <c:v>0.44800000000000001</c:v>
                </c:pt>
                <c:pt idx="5">
                  <c:v>0.39300000000000002</c:v>
                </c:pt>
                <c:pt idx="6">
                  <c:v>0.40699999999999997</c:v>
                </c:pt>
                <c:pt idx="7">
                  <c:v>0.48599999999999999</c:v>
                </c:pt>
                <c:pt idx="8">
                  <c:v>0.48499999999999999</c:v>
                </c:pt>
                <c:pt idx="9">
                  <c:v>0.45200000000000001</c:v>
                </c:pt>
                <c:pt idx="10">
                  <c:v>0.44400000000000001</c:v>
                </c:pt>
                <c:pt idx="11">
                  <c:v>0.436</c:v>
                </c:pt>
                <c:pt idx="12">
                  <c:v>0.41599999999999998</c:v>
                </c:pt>
                <c:pt idx="13">
                  <c:v>0.38900000000000001</c:v>
                </c:pt>
                <c:pt idx="14">
                  <c:v>0.40200000000000002</c:v>
                </c:pt>
                <c:pt idx="15">
                  <c:v>0.46800000000000003</c:v>
                </c:pt>
              </c:numCache>
            </c:numRef>
          </c:val>
          <c:extLst>
            <c:ext xmlns:c16="http://schemas.microsoft.com/office/drawing/2014/chart" uri="{C3380CC4-5D6E-409C-BE32-E72D297353CC}">
              <c16:uniqueId val="{00000002-BDA5-4D07-B19B-80C19531C484}"/>
            </c:ext>
          </c:extLst>
        </c:ser>
        <c:dLbls>
          <c:showLegendKey val="0"/>
          <c:showVal val="0"/>
          <c:showCatName val="0"/>
          <c:showSerName val="0"/>
          <c:showPercent val="0"/>
          <c:showBubbleSize val="0"/>
        </c:dLbls>
        <c:gapWidth val="75"/>
        <c:axId val="229938616"/>
        <c:axId val="229936320"/>
      </c:barChart>
      <c:lineChart>
        <c:grouping val="standard"/>
        <c:varyColors val="0"/>
        <c:ser>
          <c:idx val="3"/>
          <c:order val="3"/>
          <c:tx>
            <c:strRef>
              <c:f>'Acceptance Rates '!$A$30</c:f>
              <c:strCache>
                <c:ptCount val="1"/>
                <c:pt idx="0">
                  <c:v>Overall Acceptance Rates (Liability only)</c:v>
                </c:pt>
              </c:strCache>
            </c:strRef>
          </c:tx>
          <c:spPr>
            <a:ln w="28575" cap="rnd">
              <a:solidFill>
                <a:srgbClr val="6A8DD9"/>
              </a:solidFill>
              <a:prstDash val="sysDash"/>
              <a:round/>
            </a:ln>
            <a:effectLst/>
          </c:spPr>
          <c:marker>
            <c:symbol val="none"/>
          </c:marker>
          <c:cat>
            <c:strRef>
              <c:f>'Acceptance Rates '!$B$26:$Q$26</c:f>
              <c:strCache>
                <c:ptCount val="16"/>
                <c:pt idx="0">
                  <c:v>2022-2023</c:v>
                </c:pt>
                <c:pt idx="1">
                  <c:v>2023-2024</c:v>
                </c:pt>
                <c:pt idx="2">
                  <c:v>2024-2025</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pt idx="15">
                  <c:v>Jul-25</c:v>
                </c:pt>
              </c:strCache>
            </c:strRef>
          </c:cat>
          <c:val>
            <c:numRef>
              <c:f>'Acceptance Rates '!$B$30:$Q$30</c:f>
              <c:numCache>
                <c:formatCode>0.0%</c:formatCode>
                <c:ptCount val="16"/>
                <c:pt idx="0">
                  <c:v>0.74</c:v>
                </c:pt>
                <c:pt idx="1">
                  <c:v>0.77400000000000002</c:v>
                </c:pt>
                <c:pt idx="2">
                  <c:v>0.73499999999999999</c:v>
                </c:pt>
                <c:pt idx="3">
                  <c:v>0.76400000000000001</c:v>
                </c:pt>
                <c:pt idx="4">
                  <c:v>0.77700000000000002</c:v>
                </c:pt>
                <c:pt idx="5">
                  <c:v>0.748</c:v>
                </c:pt>
                <c:pt idx="6">
                  <c:v>0.72599999999999998</c:v>
                </c:pt>
                <c:pt idx="7">
                  <c:v>0.748</c:v>
                </c:pt>
                <c:pt idx="8">
                  <c:v>0.79</c:v>
                </c:pt>
                <c:pt idx="9">
                  <c:v>0.749</c:v>
                </c:pt>
                <c:pt idx="10">
                  <c:v>0.73399999999999999</c:v>
                </c:pt>
                <c:pt idx="11">
                  <c:v>0.72599999999999998</c:v>
                </c:pt>
                <c:pt idx="12">
                  <c:v>0.72899999999999998</c:v>
                </c:pt>
                <c:pt idx="13">
                  <c:v>0.69499999999999995</c:v>
                </c:pt>
                <c:pt idx="14">
                  <c:v>0.69599999999999995</c:v>
                </c:pt>
                <c:pt idx="15">
                  <c:v>0.69199999999999995</c:v>
                </c:pt>
              </c:numCache>
            </c:numRef>
          </c:val>
          <c:smooth val="0"/>
          <c:extLst>
            <c:ext xmlns:c16="http://schemas.microsoft.com/office/drawing/2014/chart" uri="{C3380CC4-5D6E-409C-BE32-E72D297353CC}">
              <c16:uniqueId val="{00000003-BDA5-4D07-B19B-80C19531C484}"/>
            </c:ext>
          </c:extLst>
        </c:ser>
        <c:dLbls>
          <c:showLegendKey val="0"/>
          <c:showVal val="0"/>
          <c:showCatName val="0"/>
          <c:showSerName val="0"/>
          <c:showPercent val="0"/>
          <c:showBubbleSize val="0"/>
        </c:dLbls>
        <c:marker val="1"/>
        <c:smooth val="0"/>
        <c:axId val="229938616"/>
        <c:axId val="229936320"/>
      </c:lineChart>
      <c:catAx>
        <c:axId val="22993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29936320"/>
        <c:crosses val="autoZero"/>
        <c:auto val="1"/>
        <c:lblAlgn val="ctr"/>
        <c:lblOffset val="100"/>
        <c:noMultiLvlLbl val="0"/>
      </c:catAx>
      <c:valAx>
        <c:axId val="2299363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229938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Conditions Determined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 data'!$A$2</c:f>
              <c:strCache>
                <c:ptCount val="1"/>
                <c:pt idx="0">
                  <c:v>DRCA Initial Liability </c:v>
                </c:pt>
              </c:strCache>
            </c:strRef>
          </c:tx>
          <c:spPr>
            <a:ln w="28575" cap="rnd">
              <a:solidFill>
                <a:srgbClr val="00B0F0"/>
              </a:solidFill>
              <a:round/>
            </a:ln>
            <a:effectLst/>
          </c:spPr>
          <c:marker>
            <c:symbol val="none"/>
          </c:marker>
          <c:cat>
            <c:numRef>
              <c:f>'graph data'!$B$1:$N$1</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data'!$B$2:$N$2</c:f>
              <c:numCache>
                <c:formatCode>#,##0</c:formatCode>
                <c:ptCount val="13"/>
                <c:pt idx="0">
                  <c:v>2515</c:v>
                </c:pt>
                <c:pt idx="1">
                  <c:v>2549</c:v>
                </c:pt>
                <c:pt idx="2">
                  <c:v>2676</c:v>
                </c:pt>
                <c:pt idx="3">
                  <c:v>3262</c:v>
                </c:pt>
                <c:pt idx="4">
                  <c:v>3037</c:v>
                </c:pt>
                <c:pt idx="5">
                  <c:v>1897</c:v>
                </c:pt>
                <c:pt idx="6">
                  <c:v>2406</c:v>
                </c:pt>
                <c:pt idx="7">
                  <c:v>3125</c:v>
                </c:pt>
                <c:pt idx="8">
                  <c:v>3909</c:v>
                </c:pt>
                <c:pt idx="9">
                  <c:v>3066</c:v>
                </c:pt>
                <c:pt idx="10">
                  <c:v>5460</c:v>
                </c:pt>
                <c:pt idx="11">
                  <c:v>4288</c:v>
                </c:pt>
                <c:pt idx="12">
                  <c:v>4495</c:v>
                </c:pt>
              </c:numCache>
            </c:numRef>
          </c:val>
          <c:smooth val="0"/>
          <c:extLst>
            <c:ext xmlns:c16="http://schemas.microsoft.com/office/drawing/2014/chart" uri="{C3380CC4-5D6E-409C-BE32-E72D297353CC}">
              <c16:uniqueId val="{00000000-0BC6-4ED8-8702-32F2E510EE93}"/>
            </c:ext>
          </c:extLst>
        </c:ser>
        <c:ser>
          <c:idx val="1"/>
          <c:order val="1"/>
          <c:tx>
            <c:strRef>
              <c:f>'graph data'!$A$3</c:f>
              <c:strCache>
                <c:ptCount val="1"/>
                <c:pt idx="0">
                  <c:v>MRCA Initial Liability</c:v>
                </c:pt>
              </c:strCache>
            </c:strRef>
          </c:tx>
          <c:spPr>
            <a:ln w="28575" cap="rnd">
              <a:solidFill>
                <a:srgbClr val="92D050"/>
              </a:solidFill>
              <a:round/>
            </a:ln>
            <a:effectLst/>
          </c:spPr>
          <c:marker>
            <c:symbol val="none"/>
          </c:marker>
          <c:cat>
            <c:numRef>
              <c:f>'graph data'!$B$1:$N$1</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data'!$B$3:$N$3</c:f>
              <c:numCache>
                <c:formatCode>#,##0</c:formatCode>
                <c:ptCount val="13"/>
                <c:pt idx="0">
                  <c:v>11674</c:v>
                </c:pt>
                <c:pt idx="1">
                  <c:v>12594</c:v>
                </c:pt>
                <c:pt idx="2">
                  <c:v>11698</c:v>
                </c:pt>
                <c:pt idx="3">
                  <c:v>11543</c:v>
                </c:pt>
                <c:pt idx="4">
                  <c:v>10442</c:v>
                </c:pt>
                <c:pt idx="5">
                  <c:v>7505</c:v>
                </c:pt>
                <c:pt idx="6">
                  <c:v>9903</c:v>
                </c:pt>
                <c:pt idx="7">
                  <c:v>11628</c:v>
                </c:pt>
                <c:pt idx="8">
                  <c:v>12614</c:v>
                </c:pt>
                <c:pt idx="9">
                  <c:v>10272</c:v>
                </c:pt>
                <c:pt idx="10">
                  <c:v>14590</c:v>
                </c:pt>
                <c:pt idx="11">
                  <c:v>13096</c:v>
                </c:pt>
                <c:pt idx="12">
                  <c:v>15332</c:v>
                </c:pt>
              </c:numCache>
            </c:numRef>
          </c:val>
          <c:smooth val="0"/>
          <c:extLst>
            <c:ext xmlns:c16="http://schemas.microsoft.com/office/drawing/2014/chart" uri="{C3380CC4-5D6E-409C-BE32-E72D297353CC}">
              <c16:uniqueId val="{00000001-0BC6-4ED8-8702-32F2E510EE93}"/>
            </c:ext>
          </c:extLst>
        </c:ser>
        <c:ser>
          <c:idx val="2"/>
          <c:order val="2"/>
          <c:tx>
            <c:strRef>
              <c:f>'graph data'!$A$4</c:f>
              <c:strCache>
                <c:ptCount val="1"/>
                <c:pt idx="0">
                  <c:v>VEA Compensation Payment</c:v>
                </c:pt>
              </c:strCache>
            </c:strRef>
          </c:tx>
          <c:spPr>
            <a:ln w="28575" cap="rnd">
              <a:solidFill>
                <a:schemeClr val="bg2">
                  <a:lumMod val="75000"/>
                </a:schemeClr>
              </a:solidFill>
              <a:round/>
            </a:ln>
            <a:effectLst/>
          </c:spPr>
          <c:marker>
            <c:symbol val="none"/>
          </c:marker>
          <c:cat>
            <c:numRef>
              <c:f>'graph data'!$B$1:$N$1</c:f>
              <c:numCache>
                <c:formatCode>mmm\-yy</c:formatCode>
                <c:ptCount val="13"/>
                <c:pt idx="0">
                  <c:v>45474</c:v>
                </c:pt>
                <c:pt idx="1">
                  <c:v>45505</c:v>
                </c:pt>
                <c:pt idx="2">
                  <c:v>45536</c:v>
                </c:pt>
                <c:pt idx="3">
                  <c:v>45566</c:v>
                </c:pt>
                <c:pt idx="4">
                  <c:v>45597</c:v>
                </c:pt>
                <c:pt idx="5">
                  <c:v>45627</c:v>
                </c:pt>
                <c:pt idx="6">
                  <c:v>45658</c:v>
                </c:pt>
                <c:pt idx="7">
                  <c:v>45689</c:v>
                </c:pt>
                <c:pt idx="8">
                  <c:v>45717</c:v>
                </c:pt>
                <c:pt idx="9">
                  <c:v>45748</c:v>
                </c:pt>
                <c:pt idx="10">
                  <c:v>45778</c:v>
                </c:pt>
                <c:pt idx="11">
                  <c:v>45809</c:v>
                </c:pt>
                <c:pt idx="12">
                  <c:v>45839</c:v>
                </c:pt>
              </c:numCache>
            </c:numRef>
          </c:cat>
          <c:val>
            <c:numRef>
              <c:f>'graph data'!$B$4:$N$4</c:f>
              <c:numCache>
                <c:formatCode>#,##0</c:formatCode>
                <c:ptCount val="13"/>
                <c:pt idx="0">
                  <c:v>1342</c:v>
                </c:pt>
                <c:pt idx="1">
                  <c:v>1447</c:v>
                </c:pt>
                <c:pt idx="2">
                  <c:v>1571</c:v>
                </c:pt>
                <c:pt idx="3">
                  <c:v>2088</c:v>
                </c:pt>
                <c:pt idx="4">
                  <c:v>1884</c:v>
                </c:pt>
                <c:pt idx="5">
                  <c:v>1197</c:v>
                </c:pt>
                <c:pt idx="6">
                  <c:v>1599</c:v>
                </c:pt>
                <c:pt idx="7">
                  <c:v>2046</c:v>
                </c:pt>
                <c:pt idx="8">
                  <c:v>2402</c:v>
                </c:pt>
                <c:pt idx="9">
                  <c:v>1952</c:v>
                </c:pt>
                <c:pt idx="10">
                  <c:v>3642</c:v>
                </c:pt>
                <c:pt idx="11">
                  <c:v>3056</c:v>
                </c:pt>
                <c:pt idx="12">
                  <c:v>3212</c:v>
                </c:pt>
              </c:numCache>
            </c:numRef>
          </c:val>
          <c:smooth val="0"/>
          <c:extLst>
            <c:ext xmlns:c16="http://schemas.microsoft.com/office/drawing/2014/chart" uri="{C3380CC4-5D6E-409C-BE32-E72D297353CC}">
              <c16:uniqueId val="{00000002-0BC6-4ED8-8702-32F2E510EE93}"/>
            </c:ext>
          </c:extLst>
        </c:ser>
        <c:dLbls>
          <c:showLegendKey val="0"/>
          <c:showVal val="0"/>
          <c:showCatName val="0"/>
          <c:showSerName val="0"/>
          <c:showPercent val="0"/>
          <c:showBubbleSize val="0"/>
        </c:dLbls>
        <c:smooth val="0"/>
        <c:axId val="826810008"/>
        <c:axId val="826813944"/>
      </c:lineChart>
      <c:dateAx>
        <c:axId val="8268100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3944"/>
        <c:crosses val="autoZero"/>
        <c:auto val="1"/>
        <c:lblOffset val="100"/>
        <c:baseTimeUnit val="months"/>
      </c:dateAx>
      <c:valAx>
        <c:axId val="826813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6810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52916</xdr:colOff>
      <xdr:row>0</xdr:row>
      <xdr:rowOff>52917</xdr:rowOff>
    </xdr:from>
    <xdr:to>
      <xdr:col>0</xdr:col>
      <xdr:colOff>4103686</xdr:colOff>
      <xdr:row>6</xdr:row>
      <xdr:rowOff>131846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139700</xdr:colOff>
      <xdr:row>9</xdr:row>
      <xdr:rowOff>49211</xdr:rowOff>
    </xdr:from>
    <xdr:to>
      <xdr:col>11</xdr:col>
      <xdr:colOff>544513</xdr:colOff>
      <xdr:row>41</xdr:row>
      <xdr:rowOff>107156</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199856" y="1656555"/>
          <a:ext cx="6548438" cy="59634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a:solidFill>
                <a:schemeClr val="dk1"/>
              </a:solidFill>
              <a:effectLst/>
              <a:latin typeface="+mn-lt"/>
              <a:ea typeface="+mn-ea"/>
              <a:cs typeface="+mn-cs"/>
            </a:rPr>
            <a:t>Claims, service and liability provision statistics</a:t>
          </a:r>
        </a:p>
        <a:p>
          <a:endParaRPr lang="en-AU" sz="1100" b="1" i="0">
            <a:solidFill>
              <a:schemeClr val="dk1"/>
            </a:solidFill>
            <a:effectLst/>
            <a:latin typeface="+mn-lt"/>
            <a:ea typeface="+mn-ea"/>
            <a:cs typeface="+mn-cs"/>
          </a:endParaRPr>
        </a:p>
        <a:p>
          <a:r>
            <a:rPr lang="en-AU" sz="1100" b="0" i="0">
              <a:solidFill>
                <a:schemeClr val="dk1"/>
              </a:solidFill>
              <a:effectLst/>
              <a:latin typeface="+mn-lt"/>
              <a:ea typeface="+mn-ea"/>
              <a:cs typeface="+mn-cs"/>
            </a:rPr>
            <a:t>These</a:t>
          </a:r>
          <a:r>
            <a:rPr lang="en-AU" sz="1100" b="0" i="0" baseline="0">
              <a:solidFill>
                <a:schemeClr val="dk1"/>
              </a:solidFill>
              <a:effectLst/>
              <a:latin typeface="+mn-lt"/>
              <a:ea typeface="+mn-ea"/>
              <a:cs typeface="+mn-cs"/>
            </a:rPr>
            <a:t> worksheets </a:t>
          </a:r>
          <a:r>
            <a:rPr lang="en-AU" sz="1100" b="0" i="0">
              <a:solidFill>
                <a:schemeClr val="dk1"/>
              </a:solidFill>
              <a:effectLst/>
              <a:latin typeface="+mn-lt"/>
              <a:ea typeface="+mn-ea"/>
              <a:cs typeface="+mn-cs"/>
            </a:rPr>
            <a:t>provide an overview of the compensation claims processed under the:</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Veterans’ Entitlements Act 1986</a:t>
          </a:r>
          <a:r>
            <a:rPr lang="en-AU" sz="1100" b="0" i="0">
              <a:solidFill>
                <a:schemeClr val="dk1"/>
              </a:solidFill>
              <a:effectLst/>
              <a:latin typeface="+mn-lt"/>
              <a:ea typeface="+mn-ea"/>
              <a:cs typeface="+mn-cs"/>
            </a:rPr>
            <a:t> (VEA), </a:t>
          </a:r>
        </a:p>
        <a:p>
          <a:r>
            <a:rPr lang="en-AU" sz="1100" b="0" i="0">
              <a:solidFill>
                <a:schemeClr val="dk1"/>
              </a:solidFill>
              <a:effectLst/>
              <a:latin typeface="+mn-lt"/>
              <a:ea typeface="+mn-ea"/>
              <a:cs typeface="+mn-cs"/>
            </a:rPr>
            <a:t>- </a:t>
          </a:r>
          <a:r>
            <a:rPr lang="en-AU" sz="1100" b="0" i="1">
              <a:solidFill>
                <a:schemeClr val="dk1"/>
              </a:solidFill>
              <a:effectLst/>
              <a:latin typeface="+mn-lt"/>
              <a:ea typeface="+mn-ea"/>
              <a:cs typeface="+mn-cs"/>
            </a:rPr>
            <a:t>Safety, Rehabilitation and Compensation (Defence-related Claims) Act 1988</a:t>
          </a:r>
          <a:r>
            <a:rPr lang="en-AU" sz="1100" b="0" i="0">
              <a:solidFill>
                <a:schemeClr val="dk1"/>
              </a:solidFill>
              <a:effectLst/>
              <a:latin typeface="+mn-lt"/>
              <a:ea typeface="+mn-ea"/>
              <a:cs typeface="+mn-cs"/>
            </a:rPr>
            <a:t> (DRCA), and</a:t>
          </a:r>
          <a:r>
            <a:rPr lang="en-AU" sz="1100" b="0" i="1">
              <a:solidFill>
                <a:schemeClr val="dk1"/>
              </a:solidFill>
              <a:effectLst/>
              <a:latin typeface="+mn-lt"/>
              <a:ea typeface="+mn-ea"/>
              <a:cs typeface="+mn-cs"/>
            </a:rPr>
            <a:t> </a:t>
          </a:r>
        </a:p>
        <a:p>
          <a:r>
            <a:rPr lang="en-AU" sz="1100" b="0" i="1">
              <a:solidFill>
                <a:schemeClr val="dk1"/>
              </a:solidFill>
              <a:effectLst/>
              <a:latin typeface="+mn-lt"/>
              <a:ea typeface="+mn-ea"/>
              <a:cs typeface="+mn-cs"/>
            </a:rPr>
            <a:t>- Military Rehabilitation and Compensation Act 2</a:t>
          </a:r>
          <a:r>
            <a:rPr lang="en-AU" sz="1100" b="0" i="0">
              <a:solidFill>
                <a:schemeClr val="dk1"/>
              </a:solidFill>
              <a:effectLst/>
              <a:latin typeface="+mn-lt"/>
              <a:ea typeface="+mn-ea"/>
              <a:cs typeface="+mn-cs"/>
            </a:rPr>
            <a:t>004 (MRCA).</a:t>
          </a:r>
        </a:p>
        <a:p>
          <a:endParaRPr lang="en-AU" sz="1100" b="0" i="0">
            <a:solidFill>
              <a:schemeClr val="dk1"/>
            </a:solidFill>
            <a:effectLst/>
            <a:latin typeface="+mn-lt"/>
            <a:ea typeface="+mn-ea"/>
            <a:cs typeface="+mn-cs"/>
          </a:endParaRPr>
        </a:p>
        <a:p>
          <a:r>
            <a:rPr lang="en-AU" sz="1100" b="1" i="0">
              <a:solidFill>
                <a:schemeClr val="dk1"/>
              </a:solidFill>
              <a:effectLst/>
              <a:latin typeface="+mn-lt"/>
              <a:ea typeface="+mn-ea"/>
              <a:cs typeface="+mn-cs"/>
            </a:rPr>
            <a:t>Reporting</a:t>
          </a:r>
          <a:r>
            <a:rPr lang="en-AU" sz="1100" b="1" i="0" baseline="0">
              <a:solidFill>
                <a:schemeClr val="dk1"/>
              </a:solidFill>
              <a:effectLst/>
              <a:latin typeface="+mn-lt"/>
              <a:ea typeface="+mn-ea"/>
              <a:cs typeface="+mn-cs"/>
            </a:rPr>
            <a:t> based on Service</a:t>
          </a:r>
        </a:p>
        <a:p>
          <a:r>
            <a:rPr lang="en-AU" sz="1100" b="0" i="0">
              <a:solidFill>
                <a:schemeClr val="dk1"/>
              </a:solidFill>
              <a:effectLst/>
              <a:latin typeface="+mn-lt"/>
              <a:ea typeface="+mn-ea"/>
              <a:cs typeface="+mn-cs"/>
            </a:rPr>
            <a:t>DVA has improved the reporting of liability claims received and on hand (VEA Disability Compensation Payment, and MRCA and DRCA Initial Liability) to better reflect the complexity of the claims lodged by veterans with service eligibility under two or more Acts.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Prior to 2021-22, claims received and on hand were reported separately under each of the Acts where the veteran’s service meant more than one Act may apply to their claim. This resulted in the </a:t>
          </a:r>
          <a:r>
            <a:rPr lang="en-AU" sz="1100" b="0" i="0" u="sng">
              <a:solidFill>
                <a:schemeClr val="dk1"/>
              </a:solidFill>
              <a:effectLst/>
              <a:latin typeface="+mn-lt"/>
              <a:ea typeface="+mn-ea"/>
              <a:cs typeface="+mn-cs"/>
            </a:rPr>
            <a:t>one claim being counted multiple times</a:t>
          </a:r>
          <a:r>
            <a:rPr lang="en-AU" sz="1100" b="0" i="0">
              <a:solidFill>
                <a:schemeClr val="dk1"/>
              </a:solidFill>
              <a:effectLst/>
              <a:latin typeface="+mn-lt"/>
              <a:ea typeface="+mn-ea"/>
              <a:cs typeface="+mn-cs"/>
            </a:rPr>
            <a:t> – potentially under MRCA, DRCA, and VEA. It was not until a decision was made on the claim that the actual Acts that applied were determined. </a:t>
          </a:r>
          <a:endParaRPr lang="en-AU">
            <a:effectLst/>
          </a:endParaRP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This contemporary reporting approach </a:t>
          </a:r>
          <a:r>
            <a:rPr lang="en-AU" sz="1100" b="0" i="0" u="sng">
              <a:solidFill>
                <a:schemeClr val="dk1"/>
              </a:solidFill>
              <a:effectLst/>
              <a:latin typeface="+mn-lt"/>
              <a:ea typeface="+mn-ea"/>
              <a:cs typeface="+mn-cs"/>
            </a:rPr>
            <a:t>counts claims only once</a:t>
          </a:r>
          <a:r>
            <a:rPr lang="en-AU" sz="1100" b="0" i="0">
              <a:solidFill>
                <a:schemeClr val="dk1"/>
              </a:solidFill>
              <a:effectLst/>
              <a:latin typeface="+mn-lt"/>
              <a:ea typeface="+mn-ea"/>
              <a:cs typeface="+mn-cs"/>
            </a:rPr>
            <a:t>, and instead distinguishes between those claims that may be ‘Dual Act’ (VEA and DRCA) or ‘Tri Act’ (VEA, DRCA and MRCA) based on the veteran’s service period.</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‘Dual Act’ represents those veterans who have service only prior to 1 July 2004 and may have their liability claims investigated under the VEA and/or the DRCA.</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‘Tri Act’ represents those veterans who have service both before and after 1 July 2004 and may have their claims investigated under two or all three Acts.</a:t>
          </a:r>
        </a:p>
        <a:p>
          <a:endParaRPr lang="en-AU" sz="1100" b="0" i="0">
            <a:solidFill>
              <a:schemeClr val="dk1"/>
            </a:solidFill>
            <a:effectLst/>
            <a:latin typeface="+mn-lt"/>
            <a:ea typeface="+mn-ea"/>
            <a:cs typeface="+mn-cs"/>
          </a:endParaRPr>
        </a:p>
        <a:p>
          <a:r>
            <a:rPr lang="en-AU" sz="1100" b="0" i="0">
              <a:solidFill>
                <a:schemeClr val="dk1"/>
              </a:solidFill>
              <a:effectLst/>
              <a:latin typeface="+mn-lt"/>
              <a:ea typeface="+mn-ea"/>
              <a:cs typeface="+mn-cs"/>
            </a:rPr>
            <a:t>The number of determinations is provided under each of the Acts. Where one claim is decided under 2 or more Acts, then that claim will be counted under each relevant Act based on the decision made.</a:t>
          </a:r>
          <a:endParaRPr lang="en-AU" sz="1100"/>
        </a:p>
        <a:p>
          <a:endParaRPr lang="en-AU" sz="1100"/>
        </a:p>
        <a:p>
          <a:r>
            <a:rPr lang="en-AU" sz="1100" b="1" baseline="0"/>
            <a:t>'DVA o</a:t>
          </a:r>
          <a:r>
            <a:rPr lang="en-AU" b="1"/>
            <a:t>fficer' </a:t>
          </a:r>
        </a:p>
        <a:p>
          <a:r>
            <a:rPr lang="en-AU" b="0"/>
            <a:t>This </a:t>
          </a:r>
          <a:r>
            <a:rPr lang="en-AU"/>
            <a:t>may be a Claims Support Officer (CSO), Delegate, Reviews Officer, or another appropriate officer. </a:t>
          </a:r>
          <a:endParaRPr lang="en-AU" sz="1100" baseline="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2</xdr:col>
      <xdr:colOff>33617</xdr:colOff>
      <xdr:row>8</xdr:row>
      <xdr:rowOff>10584</xdr:rowOff>
    </xdr:from>
    <xdr:to>
      <xdr:col>15</xdr:col>
      <xdr:colOff>33617</xdr:colOff>
      <xdr:row>20</xdr:row>
      <xdr:rowOff>45510</xdr:rowOff>
    </xdr:to>
    <xdr:graphicFrame macro="">
      <xdr:nvGraphicFramePr>
        <xdr:cNvPr id="2" name="Chart 1">
          <a:extLst>
            <a:ext uri="{FF2B5EF4-FFF2-40B4-BE49-F238E27FC236}">
              <a16:creationId xmlns:a16="http://schemas.microsoft.com/office/drawing/2014/main" id="{CE968BD6-DA4A-43B4-9AB9-9436AE64D6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243AE19C-9946-43CF-99A2-899AD3100733}"/>
            </a:ext>
          </a:extLst>
        </xdr:cNvPr>
        <xdr:cNvSpPr txBox="1"/>
      </xdr:nvSpPr>
      <xdr:spPr>
        <a:xfrm>
          <a:off x="69902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303709</xdr:colOff>
      <xdr:row>6</xdr:row>
      <xdr:rowOff>131846</xdr:rowOff>
    </xdr:to>
    <xdr:pic>
      <xdr:nvPicPr>
        <xdr:cNvPr id="3" name="Picture 2">
          <a:extLst>
            <a:ext uri="{FF2B5EF4-FFF2-40B4-BE49-F238E27FC236}">
              <a16:creationId xmlns:a16="http://schemas.microsoft.com/office/drawing/2014/main" id="{5F0CA5F7-E602-4FA3-819E-BDBF54F8C007}"/>
            </a:ext>
          </a:extLst>
        </xdr:cNvPr>
        <xdr:cNvPicPr>
          <a:picLocks noChangeAspect="1"/>
        </xdr:cNvPicPr>
      </xdr:nvPicPr>
      <xdr:blipFill>
        <a:blip xmlns:r="http://schemas.openxmlformats.org/officeDocument/2006/relationships" r:embed="rId1"/>
        <a:stretch>
          <a:fillRect/>
        </a:stretch>
      </xdr:blipFill>
      <xdr:spPr>
        <a:xfrm>
          <a:off x="49741" y="49742"/>
          <a:ext cx="4263993" cy="1167954"/>
        </a:xfrm>
        <a:prstGeom prst="rect">
          <a:avLst/>
        </a:prstGeom>
      </xdr:spPr>
    </xdr:pic>
    <xdr:clientData/>
  </xdr:twoCellAnchor>
  <xdr:twoCellAnchor>
    <xdr:from>
      <xdr:col>1</xdr:col>
      <xdr:colOff>323849</xdr:colOff>
      <xdr:row>8</xdr:row>
      <xdr:rowOff>2118</xdr:rowOff>
    </xdr:from>
    <xdr:to>
      <xdr:col>16</xdr:col>
      <xdr:colOff>624416</xdr:colOff>
      <xdr:row>25</xdr:row>
      <xdr:rowOff>2117</xdr:rowOff>
    </xdr:to>
    <xdr:graphicFrame macro="">
      <xdr:nvGraphicFramePr>
        <xdr:cNvPr id="4" name="Chart 3">
          <a:extLst>
            <a:ext uri="{FF2B5EF4-FFF2-40B4-BE49-F238E27FC236}">
              <a16:creationId xmlns:a16="http://schemas.microsoft.com/office/drawing/2014/main" id="{2B9FD985-A9DE-4767-944F-C2F56D9D21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711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36964</xdr:colOff>
      <xdr:row>6</xdr:row>
      <xdr:rowOff>131846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30692</xdr:colOff>
      <xdr:row>13</xdr:row>
      <xdr:rowOff>164805</xdr:rowOff>
    </xdr:from>
    <xdr:to>
      <xdr:col>3</xdr:col>
      <xdr:colOff>695325</xdr:colOff>
      <xdr:row>22</xdr:row>
      <xdr:rowOff>169333</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30692" y="2567222"/>
          <a:ext cx="5659966" cy="16237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Note:  </a:t>
          </a:r>
        </a:p>
        <a:p>
          <a:r>
            <a:rPr lang="en-AU" sz="1100">
              <a:solidFill>
                <a:schemeClr val="dk1"/>
              </a:solidFill>
              <a:effectLst/>
              <a:latin typeface="+mn-lt"/>
              <a:ea typeface="+mn-ea"/>
              <a:cs typeface="+mn-cs"/>
            </a:rPr>
            <a:t>A claim is considered "being processed" when it has been allocated to a DVA officer for processing.</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Claims Support Officer (CSO)</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will review information submitted with a new claim and information on file. For claims with information missing the CSO will</a:t>
          </a:r>
          <a:r>
            <a:rPr lang="en-AU" sz="1100" baseline="0">
              <a:solidFill>
                <a:schemeClr val="dk1"/>
              </a:solidFill>
              <a:effectLst/>
              <a:latin typeface="+mn-lt"/>
              <a:ea typeface="+mn-ea"/>
              <a:cs typeface="+mn-cs"/>
            </a:rPr>
            <a:t> liaise with the claimaint, and once ready will send the claim to a delegate for investigation and determination</a:t>
          </a:r>
          <a:r>
            <a:rPr lang="en-AU" sz="1100">
              <a:solidFill>
                <a:schemeClr val="dk1"/>
              </a:solidFill>
              <a:effectLst/>
              <a:latin typeface="+mn-lt"/>
              <a:ea typeface="+mn-ea"/>
              <a:cs typeface="+mn-cs"/>
            </a:rPr>
            <a:t>. If no additional information is required, the claim is transferred to the appropriate Delegate teams for investigation and to make a determination.</a:t>
          </a:r>
        </a:p>
      </xdr:txBody>
    </xdr:sp>
    <xdr:clientData/>
  </xdr:twoCellAnchor>
  <xdr:twoCellAnchor>
    <xdr:from>
      <xdr:col>4</xdr:col>
      <xdr:colOff>2116</xdr:colOff>
      <xdr:row>7</xdr:row>
      <xdr:rowOff>106892</xdr:rowOff>
    </xdr:from>
    <xdr:to>
      <xdr:col>15</xdr:col>
      <xdr:colOff>582083</xdr:colOff>
      <xdr:row>23</xdr:row>
      <xdr:rowOff>97366</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68</xdr:row>
      <xdr:rowOff>0</xdr:rowOff>
    </xdr:from>
    <xdr:to>
      <xdr:col>0</xdr:col>
      <xdr:colOff>304800</xdr:colOff>
      <xdr:row>69</xdr:row>
      <xdr:rowOff>113770</xdr:rowOff>
    </xdr:to>
    <xdr:sp macro="" textlink="">
      <xdr:nvSpPr>
        <xdr:cNvPr id="78849" name="AutoShape 1" descr="A graph of a number of people with different colored squares">
          <a:extLst>
            <a:ext uri="{FF2B5EF4-FFF2-40B4-BE49-F238E27FC236}">
              <a16:creationId xmlns:a16="http://schemas.microsoft.com/office/drawing/2014/main" id="{00000000-0008-0000-0300-000001340100}"/>
            </a:ext>
          </a:extLst>
        </xdr:cNvPr>
        <xdr:cNvSpPr>
          <a:spLocks noChangeAspect="1" noChangeArrowheads="1"/>
        </xdr:cNvSpPr>
      </xdr:nvSpPr>
      <xdr:spPr bwMode="auto">
        <a:xfrm>
          <a:off x="0" y="781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68792</xdr:colOff>
      <xdr:row>0</xdr:row>
      <xdr:rowOff>116416</xdr:rowOff>
    </xdr:from>
    <xdr:ext cx="4191177" cy="40543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89809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2</xdr:col>
      <xdr:colOff>650046</xdr:colOff>
      <xdr:row>6</xdr:row>
      <xdr:rowOff>131846</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0</xdr:col>
      <xdr:colOff>2</xdr:colOff>
      <xdr:row>11</xdr:row>
      <xdr:rowOff>38100</xdr:rowOff>
    </xdr:from>
    <xdr:to>
      <xdr:col>2</xdr:col>
      <xdr:colOff>200025</xdr:colOff>
      <xdr:row>25</xdr:row>
      <xdr:rowOff>114300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2" y="2085975"/>
          <a:ext cx="3857623" cy="26098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baseline="0">
              <a:solidFill>
                <a:schemeClr val="dk1"/>
              </a:solidFill>
              <a:effectLst/>
              <a:latin typeface="+mn-lt"/>
              <a:ea typeface="+mn-ea"/>
              <a:cs typeface="+mn-cs"/>
            </a:rPr>
            <a:t>Note:</a:t>
          </a:r>
        </a:p>
        <a:p>
          <a:endParaRPr lang="en-AU" sz="1100" b="1" baseline="0">
            <a:solidFill>
              <a:schemeClr val="dk1"/>
            </a:solidFill>
            <a:effectLst/>
            <a:latin typeface="+mn-lt"/>
            <a:ea typeface="+mn-ea"/>
            <a:cs typeface="+mn-cs"/>
          </a:endParaRPr>
        </a:p>
        <a:p>
          <a:r>
            <a:rPr lang="en-AU" sz="1100" b="1" baseline="0">
              <a:solidFill>
                <a:schemeClr val="dk1"/>
              </a:solidFill>
              <a:effectLst/>
              <a:latin typeface="+mn-lt"/>
              <a:ea typeface="+mn-ea"/>
              <a:cs typeface="+mn-cs"/>
            </a:rPr>
            <a:t>Determinations </a:t>
          </a:r>
          <a:r>
            <a:rPr lang="en-AU" sz="1100" b="0" baseline="0">
              <a:solidFill>
                <a:schemeClr val="dk1"/>
              </a:solidFill>
              <a:effectLst/>
              <a:latin typeface="+mn-lt"/>
              <a:ea typeface="+mn-ea"/>
              <a:cs typeface="+mn-cs"/>
            </a:rPr>
            <a:t>report the outcome of a claim as defined by three Acts:</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For Initial Liability claims only</a:t>
          </a:r>
          <a:r>
            <a:rPr lang="en-AU" sz="1100" b="0" baseline="0">
              <a:solidFill>
                <a:schemeClr val="dk1"/>
              </a:solidFill>
              <a:effectLst/>
              <a:latin typeface="+mn-lt"/>
              <a:ea typeface="+mn-ea"/>
              <a:cs typeface="+mn-cs"/>
            </a:rPr>
            <a:t>, the number of determinations is not the same as the number of claims completed. IL can have multiple conditions that are determined under multiple Acts. For example, a single claim can have accepted "right knee" condition under MRCA, and accepted "mental health" condition under DRCA, and both conditions rejected under VEA. This would be counted as three determinations. </a:t>
          </a:r>
        </a:p>
        <a:p>
          <a:endParaRPr lang="en-AU" sz="1100" b="0" u="sng" baseline="0">
            <a:solidFill>
              <a:schemeClr val="dk1"/>
            </a:solidFill>
            <a:effectLst/>
            <a:latin typeface="+mn-lt"/>
            <a:ea typeface="+mn-ea"/>
            <a:cs typeface="+mn-cs"/>
          </a:endParaRPr>
        </a:p>
        <a:p>
          <a:r>
            <a:rPr lang="en-AU" sz="1100" b="0" u="sng" baseline="0">
              <a:solidFill>
                <a:schemeClr val="dk1"/>
              </a:solidFill>
              <a:effectLst/>
              <a:latin typeface="+mn-lt"/>
              <a:ea typeface="+mn-ea"/>
              <a:cs typeface="+mn-cs"/>
            </a:rPr>
            <a:t>All other claims </a:t>
          </a:r>
          <a:r>
            <a:rPr lang="en-AU" sz="1100" b="0" baseline="0">
              <a:solidFill>
                <a:schemeClr val="dk1"/>
              </a:solidFill>
              <a:effectLst/>
              <a:latin typeface="+mn-lt"/>
              <a:ea typeface="+mn-ea"/>
              <a:cs typeface="+mn-cs"/>
            </a:rPr>
            <a:t>are reported as a single determination.</a:t>
          </a:r>
          <a:endParaRPr lang="en-AU" sz="1100" baseline="0"/>
        </a:p>
        <a:p>
          <a:endParaRPr lang="en-AU" sz="1100" baseline="0"/>
        </a:p>
      </xdr:txBody>
    </xdr:sp>
    <xdr:clientData/>
  </xdr:twoCellAnchor>
  <xdr:twoCellAnchor>
    <xdr:from>
      <xdr:col>2</xdr:col>
      <xdr:colOff>96139</xdr:colOff>
      <xdr:row>9</xdr:row>
      <xdr:rowOff>94433</xdr:rowOff>
    </xdr:from>
    <xdr:to>
      <xdr:col>10</xdr:col>
      <xdr:colOff>11479</xdr:colOff>
      <xdr:row>25</xdr:row>
      <xdr:rowOff>75385</xdr:rowOff>
    </xdr:to>
    <xdr:graphicFrame macro="">
      <xdr:nvGraphicFramePr>
        <xdr:cNvPr id="2" name="Chart 1">
          <a:extLst>
            <a:ext uri="{FF2B5EF4-FFF2-40B4-BE49-F238E27FC236}">
              <a16:creationId xmlns:a16="http://schemas.microsoft.com/office/drawing/2014/main" id="{5C08AB3B-1914-4C29-A1A1-055FD0543E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87842</xdr:colOff>
      <xdr:row>9</xdr:row>
      <xdr:rowOff>84665</xdr:rowOff>
    </xdr:from>
    <xdr:to>
      <xdr:col>18</xdr:col>
      <xdr:colOff>591607</xdr:colOff>
      <xdr:row>25</xdr:row>
      <xdr:rowOff>77258</xdr:rowOff>
    </xdr:to>
    <xdr:graphicFrame macro="">
      <xdr:nvGraphicFramePr>
        <xdr:cNvPr id="5" name="Chart 4">
          <a:extLst>
            <a:ext uri="{FF2B5EF4-FFF2-40B4-BE49-F238E27FC236}">
              <a16:creationId xmlns:a16="http://schemas.microsoft.com/office/drawing/2014/main" id="{7B27ED7E-B64A-44DF-B33A-551E477D0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5078942"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1</xdr:col>
      <xdr:colOff>305328</xdr:colOff>
      <xdr:row>6</xdr:row>
      <xdr:rowOff>133963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oneCellAnchor>
    <xdr:from>
      <xdr:col>19</xdr:col>
      <xdr:colOff>95250</xdr:colOff>
      <xdr:row>43</xdr:row>
      <xdr:rowOff>85725</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11487150" y="293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0</xdr:col>
      <xdr:colOff>45604</xdr:colOff>
      <xdr:row>13</xdr:row>
      <xdr:rowOff>102659</xdr:rowOff>
    </xdr:from>
    <xdr:to>
      <xdr:col>0</xdr:col>
      <xdr:colOff>4019550</xdr:colOff>
      <xdr:row>22</xdr:row>
      <xdr:rowOff>127000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45604" y="2494492"/>
          <a:ext cx="3973946" cy="16435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a:t>
          </a:r>
          <a:r>
            <a:rPr lang="en-AU" sz="1100" baseline="0"/>
            <a:t> The figures in the tables below are the average processing time for claims determined in that month/year, not the number of claims.</a:t>
          </a:r>
        </a:p>
        <a:p>
          <a:endParaRPr lang="en-AU" sz="1100" baseline="0"/>
        </a:p>
        <a:p>
          <a:r>
            <a:rPr lang="en-AU" sz="1100" baseline="0"/>
            <a:t>All timeliness measures are in calendar days - includes weekends, public holidays.</a:t>
          </a:r>
        </a:p>
        <a:p>
          <a:endParaRPr lang="en-AU" sz="1100" baseline="0"/>
        </a:p>
        <a:p>
          <a:r>
            <a:rPr lang="en-AU" sz="1100" baseline="0"/>
            <a:t>For Initial Liability claims the determination date is when all conditions have been determined.</a:t>
          </a:r>
        </a:p>
        <a:p>
          <a:endParaRPr lang="en-AU" sz="1100" baseline="0"/>
        </a:p>
      </xdr:txBody>
    </xdr:sp>
    <xdr:clientData/>
  </xdr:twoCellAnchor>
  <xdr:oneCellAnchor>
    <xdr:from>
      <xdr:col>19</xdr:col>
      <xdr:colOff>95250</xdr:colOff>
      <xdr:row>46</xdr:row>
      <xdr:rowOff>85725</xdr:rowOff>
    </xdr:from>
    <xdr:ext cx="184731" cy="264560"/>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2630150" y="8829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twoCellAnchor>
    <xdr:from>
      <xdr:col>1</xdr:col>
      <xdr:colOff>135464</xdr:colOff>
      <xdr:row>7</xdr:row>
      <xdr:rowOff>93132</xdr:rowOff>
    </xdr:from>
    <xdr:to>
      <xdr:col>15</xdr:col>
      <xdr:colOff>773205</xdr:colOff>
      <xdr:row>22</xdr:row>
      <xdr:rowOff>66674</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10</xdr:col>
      <xdr:colOff>0</xdr:colOff>
      <xdr:row>87</xdr:row>
      <xdr:rowOff>0</xdr:rowOff>
    </xdr:from>
    <xdr:ext cx="184731" cy="264560"/>
    <xdr:sp macro="" textlink="">
      <xdr:nvSpPr>
        <xdr:cNvPr id="4" name="TextBox 3">
          <a:extLst>
            <a:ext uri="{FF2B5EF4-FFF2-40B4-BE49-F238E27FC236}">
              <a16:creationId xmlns:a16="http://schemas.microsoft.com/office/drawing/2014/main" id="{D92AC75D-80EF-4746-AA80-26F98273F52F}"/>
            </a:ext>
          </a:extLst>
        </xdr:cNvPr>
        <xdr:cNvSpPr txBox="1"/>
      </xdr:nvSpPr>
      <xdr:spPr>
        <a:xfrm>
          <a:off x="16425333" y="87640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5" name="TextBox 4">
          <a:extLst>
            <a:ext uri="{FF2B5EF4-FFF2-40B4-BE49-F238E27FC236}">
              <a16:creationId xmlns:a16="http://schemas.microsoft.com/office/drawing/2014/main" id="{7E8F9997-9AB5-47D6-A4E8-4D2549573007}"/>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0" name="TextBox 9">
          <a:extLst>
            <a:ext uri="{FF2B5EF4-FFF2-40B4-BE49-F238E27FC236}">
              <a16:creationId xmlns:a16="http://schemas.microsoft.com/office/drawing/2014/main" id="{060C8D06-E6E7-40AC-9752-90E65E6D2F9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1" name="TextBox 10">
          <a:extLst>
            <a:ext uri="{FF2B5EF4-FFF2-40B4-BE49-F238E27FC236}">
              <a16:creationId xmlns:a16="http://schemas.microsoft.com/office/drawing/2014/main" id="{66960938-9DF9-4194-AECA-AAD88BA81C5E}"/>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12" name="TextBox 11">
          <a:extLst>
            <a:ext uri="{FF2B5EF4-FFF2-40B4-BE49-F238E27FC236}">
              <a16:creationId xmlns:a16="http://schemas.microsoft.com/office/drawing/2014/main" id="{AFB41EE3-9459-4F7E-893F-B904AB93640B}"/>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3" name="TextBox 12">
          <a:extLst>
            <a:ext uri="{FF2B5EF4-FFF2-40B4-BE49-F238E27FC236}">
              <a16:creationId xmlns:a16="http://schemas.microsoft.com/office/drawing/2014/main" id="{B0B60AD5-96DE-4885-B260-D3F526B8CE38}"/>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4" name="TextBox 13">
          <a:extLst>
            <a:ext uri="{FF2B5EF4-FFF2-40B4-BE49-F238E27FC236}">
              <a16:creationId xmlns:a16="http://schemas.microsoft.com/office/drawing/2014/main" id="{5F635266-A83E-4D29-907E-D05D6789E422}"/>
            </a:ext>
          </a:extLst>
        </xdr:cNvPr>
        <xdr:cNvSpPr txBox="1"/>
      </xdr:nvSpPr>
      <xdr:spPr>
        <a:xfrm>
          <a:off x="10339917"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5" name="TextBox 14">
          <a:extLst>
            <a:ext uri="{FF2B5EF4-FFF2-40B4-BE49-F238E27FC236}">
              <a16:creationId xmlns:a16="http://schemas.microsoft.com/office/drawing/2014/main" id="{C93A31C3-8F73-4252-812B-6DE94D70ED4D}"/>
            </a:ext>
          </a:extLst>
        </xdr:cNvPr>
        <xdr:cNvSpPr txBox="1"/>
      </xdr:nvSpPr>
      <xdr:spPr>
        <a:xfrm>
          <a:off x="91122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6" name="TextBox 15">
          <a:extLst>
            <a:ext uri="{FF2B5EF4-FFF2-40B4-BE49-F238E27FC236}">
              <a16:creationId xmlns:a16="http://schemas.microsoft.com/office/drawing/2014/main" id="{365B0A9B-1E7E-4216-888E-2BAF91AB42E3}"/>
            </a:ext>
          </a:extLst>
        </xdr:cNvPr>
        <xdr:cNvSpPr txBox="1"/>
      </xdr:nvSpPr>
      <xdr:spPr>
        <a:xfrm>
          <a:off x="9726083"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7" name="TextBox 16">
          <a:extLst>
            <a:ext uri="{FF2B5EF4-FFF2-40B4-BE49-F238E27FC236}">
              <a16:creationId xmlns:a16="http://schemas.microsoft.com/office/drawing/2014/main" id="{406F2E1C-B343-4882-8B9D-D6017545CA71}"/>
            </a:ext>
          </a:extLst>
        </xdr:cNvPr>
        <xdr:cNvSpPr txBox="1"/>
      </xdr:nvSpPr>
      <xdr:spPr>
        <a:xfrm>
          <a:off x="10953750" y="148706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18</xdr:col>
      <xdr:colOff>95250</xdr:colOff>
      <xdr:row>59</xdr:row>
      <xdr:rowOff>85725</xdr:rowOff>
    </xdr:from>
    <xdr:ext cx="184731" cy="264560"/>
    <xdr:sp macro="" textlink="">
      <xdr:nvSpPr>
        <xdr:cNvPr id="18" name="TextBox 17">
          <a:extLst>
            <a:ext uri="{FF2B5EF4-FFF2-40B4-BE49-F238E27FC236}">
              <a16:creationId xmlns:a16="http://schemas.microsoft.com/office/drawing/2014/main" id="{80F76403-6ECC-45E7-B6A6-3860BAC9465D}"/>
            </a:ext>
          </a:extLst>
        </xdr:cNvPr>
        <xdr:cNvSpPr txBox="1"/>
      </xdr:nvSpPr>
      <xdr:spPr>
        <a:xfrm>
          <a:off x="15504583" y="92085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9" name="TextBox 18">
          <a:extLst>
            <a:ext uri="{FF2B5EF4-FFF2-40B4-BE49-F238E27FC236}">
              <a16:creationId xmlns:a16="http://schemas.microsoft.com/office/drawing/2014/main" id="{1375D68F-7C25-401F-B9C0-C0B81E7CF4D3}"/>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0" name="TextBox 19">
          <a:extLst>
            <a:ext uri="{FF2B5EF4-FFF2-40B4-BE49-F238E27FC236}">
              <a16:creationId xmlns:a16="http://schemas.microsoft.com/office/drawing/2014/main" id="{E1F848A8-723D-4AC8-B78C-2E01B2F80188}"/>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1" name="TextBox 20">
          <a:extLst>
            <a:ext uri="{FF2B5EF4-FFF2-40B4-BE49-F238E27FC236}">
              <a16:creationId xmlns:a16="http://schemas.microsoft.com/office/drawing/2014/main" id="{F6EC2738-EAC1-4EA9-98A3-C7B2BE8F6DA4}"/>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2" name="TextBox 21">
          <a:extLst>
            <a:ext uri="{FF2B5EF4-FFF2-40B4-BE49-F238E27FC236}">
              <a16:creationId xmlns:a16="http://schemas.microsoft.com/office/drawing/2014/main" id="{24E3DC1F-C982-4687-B3D9-505D532A0270}"/>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12</xdr:col>
      <xdr:colOff>0</xdr:colOff>
      <xdr:row>87</xdr:row>
      <xdr:rowOff>0</xdr:rowOff>
    </xdr:from>
    <xdr:ext cx="184731" cy="264560"/>
    <xdr:sp macro="" textlink="">
      <xdr:nvSpPr>
        <xdr:cNvPr id="23" name="TextBox 22">
          <a:extLst>
            <a:ext uri="{FF2B5EF4-FFF2-40B4-BE49-F238E27FC236}">
              <a16:creationId xmlns:a16="http://schemas.microsoft.com/office/drawing/2014/main" id="{656331D9-A929-4E3F-8FE9-FEF0B6E32D46}"/>
            </a:ext>
          </a:extLst>
        </xdr:cNvPr>
        <xdr:cNvSpPr txBox="1"/>
      </xdr:nvSpPr>
      <xdr:spPr>
        <a:xfrm>
          <a:off x="1199197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4" name="TextBox 23">
          <a:extLst>
            <a:ext uri="{FF2B5EF4-FFF2-40B4-BE49-F238E27FC236}">
              <a16:creationId xmlns:a16="http://schemas.microsoft.com/office/drawing/2014/main" id="{EC775C9F-1B10-49FD-AF13-21B3383AB04B}"/>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25" name="TextBox 24">
          <a:extLst>
            <a:ext uri="{FF2B5EF4-FFF2-40B4-BE49-F238E27FC236}">
              <a16:creationId xmlns:a16="http://schemas.microsoft.com/office/drawing/2014/main" id="{38EF96D8-E4F4-4151-879F-E59A9DFB74CB}"/>
            </a:ext>
          </a:extLst>
        </xdr:cNvPr>
        <xdr:cNvSpPr txBox="1"/>
      </xdr:nvSpPr>
      <xdr:spPr>
        <a:xfrm>
          <a:off x="105632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26" name="TextBox 25">
          <a:extLst>
            <a:ext uri="{FF2B5EF4-FFF2-40B4-BE49-F238E27FC236}">
              <a16:creationId xmlns:a16="http://schemas.microsoft.com/office/drawing/2014/main" id="{F58FE346-3F47-4A1F-9ADD-CB4BFDD86CA0}"/>
            </a:ext>
          </a:extLst>
        </xdr:cNvPr>
        <xdr:cNvSpPr txBox="1"/>
      </xdr:nvSpPr>
      <xdr:spPr>
        <a:xfrm>
          <a:off x="92583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27" name="TextBox 26">
          <a:extLst>
            <a:ext uri="{FF2B5EF4-FFF2-40B4-BE49-F238E27FC236}">
              <a16:creationId xmlns:a16="http://schemas.microsoft.com/office/drawing/2014/main" id="{2086F715-899B-457B-96DC-A7BCA6F098D0}"/>
            </a:ext>
          </a:extLst>
        </xdr:cNvPr>
        <xdr:cNvSpPr txBox="1"/>
      </xdr:nvSpPr>
      <xdr:spPr>
        <a:xfrm>
          <a:off x="99536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28" name="TextBox 27">
          <a:extLst>
            <a:ext uri="{FF2B5EF4-FFF2-40B4-BE49-F238E27FC236}">
              <a16:creationId xmlns:a16="http://schemas.microsoft.com/office/drawing/2014/main" id="{25C2559A-134E-4A3D-BA27-6594FC226DA0}"/>
            </a:ext>
          </a:extLst>
        </xdr:cNvPr>
        <xdr:cNvSpPr txBox="1"/>
      </xdr:nvSpPr>
      <xdr:spPr>
        <a:xfrm>
          <a:off x="11277600"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87</xdr:row>
      <xdr:rowOff>0</xdr:rowOff>
    </xdr:from>
    <xdr:ext cx="184731" cy="264560"/>
    <xdr:sp macro="" textlink="">
      <xdr:nvSpPr>
        <xdr:cNvPr id="29" name="TextBox 28">
          <a:extLst>
            <a:ext uri="{FF2B5EF4-FFF2-40B4-BE49-F238E27FC236}">
              <a16:creationId xmlns:a16="http://schemas.microsoft.com/office/drawing/2014/main" id="{43828658-E8C2-421F-92DD-ED4CB2D63B8A}"/>
            </a:ext>
          </a:extLst>
        </xdr:cNvPr>
        <xdr:cNvSpPr txBox="1"/>
      </xdr:nvSpPr>
      <xdr:spPr>
        <a:xfrm>
          <a:off x="3781425" y="2012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0" name="TextBox 29">
          <a:extLst>
            <a:ext uri="{FF2B5EF4-FFF2-40B4-BE49-F238E27FC236}">
              <a16:creationId xmlns:a16="http://schemas.microsoft.com/office/drawing/2014/main" id="{07A9E044-C186-4B87-A56F-BBC13617D75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1" name="TextBox 30">
          <a:extLst>
            <a:ext uri="{FF2B5EF4-FFF2-40B4-BE49-F238E27FC236}">
              <a16:creationId xmlns:a16="http://schemas.microsoft.com/office/drawing/2014/main" id="{7B8A8955-BCFD-4191-A4C7-7293F097CF76}"/>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2" name="TextBox 31">
          <a:extLst>
            <a:ext uri="{FF2B5EF4-FFF2-40B4-BE49-F238E27FC236}">
              <a16:creationId xmlns:a16="http://schemas.microsoft.com/office/drawing/2014/main" id="{8DC3CACC-2DBB-44A4-A8E9-03D745171AF2}"/>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3" name="TextBox 32">
          <a:extLst>
            <a:ext uri="{FF2B5EF4-FFF2-40B4-BE49-F238E27FC236}">
              <a16:creationId xmlns:a16="http://schemas.microsoft.com/office/drawing/2014/main" id="{6EE24429-ED11-492D-A2ED-C84168A1ADED}"/>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34" name="TextBox 33">
          <a:extLst>
            <a:ext uri="{FF2B5EF4-FFF2-40B4-BE49-F238E27FC236}">
              <a16:creationId xmlns:a16="http://schemas.microsoft.com/office/drawing/2014/main" id="{2C6521DB-84A4-4C7B-9609-A8881373652F}"/>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5" name="TextBox 34">
          <a:extLst>
            <a:ext uri="{FF2B5EF4-FFF2-40B4-BE49-F238E27FC236}">
              <a16:creationId xmlns:a16="http://schemas.microsoft.com/office/drawing/2014/main" id="{84BED4B2-D544-4778-9274-A03D5190458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36" name="TextBox 35">
          <a:extLst>
            <a:ext uri="{FF2B5EF4-FFF2-40B4-BE49-F238E27FC236}">
              <a16:creationId xmlns:a16="http://schemas.microsoft.com/office/drawing/2014/main" id="{66BF4A7E-4981-4CDC-AE81-1345BEA9B138}"/>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37" name="TextBox 36">
          <a:extLst>
            <a:ext uri="{FF2B5EF4-FFF2-40B4-BE49-F238E27FC236}">
              <a16:creationId xmlns:a16="http://schemas.microsoft.com/office/drawing/2014/main" id="{C7855E37-25C1-4013-AD98-75B4D09F532C}"/>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38" name="TextBox 37">
          <a:extLst>
            <a:ext uri="{FF2B5EF4-FFF2-40B4-BE49-F238E27FC236}">
              <a16:creationId xmlns:a16="http://schemas.microsoft.com/office/drawing/2014/main" id="{F2003BA6-5119-47D8-92B0-784ADD73B1EF}"/>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39" name="TextBox 38">
          <a:extLst>
            <a:ext uri="{FF2B5EF4-FFF2-40B4-BE49-F238E27FC236}">
              <a16:creationId xmlns:a16="http://schemas.microsoft.com/office/drawing/2014/main" id="{257F706F-CCE5-4F29-84D7-C8FC2438653B}"/>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0" name="TextBox 39">
          <a:extLst>
            <a:ext uri="{FF2B5EF4-FFF2-40B4-BE49-F238E27FC236}">
              <a16:creationId xmlns:a16="http://schemas.microsoft.com/office/drawing/2014/main" id="{48E9F4D8-0318-4EB9-A8ED-3626970F066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1" name="TextBox 40">
          <a:extLst>
            <a:ext uri="{FF2B5EF4-FFF2-40B4-BE49-F238E27FC236}">
              <a16:creationId xmlns:a16="http://schemas.microsoft.com/office/drawing/2014/main" id="{AEF8EA13-B2C7-4647-ACD0-95867F25551D}"/>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2" name="TextBox 41">
          <a:extLst>
            <a:ext uri="{FF2B5EF4-FFF2-40B4-BE49-F238E27FC236}">
              <a16:creationId xmlns:a16="http://schemas.microsoft.com/office/drawing/2014/main" id="{5DDA2894-D11E-45E4-9572-F99B7DC84247}"/>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3" name="TextBox 42">
          <a:extLst>
            <a:ext uri="{FF2B5EF4-FFF2-40B4-BE49-F238E27FC236}">
              <a16:creationId xmlns:a16="http://schemas.microsoft.com/office/drawing/2014/main" id="{D628E500-D702-41E8-988E-13B212E82B75}"/>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44" name="TextBox 43">
          <a:extLst>
            <a:ext uri="{FF2B5EF4-FFF2-40B4-BE49-F238E27FC236}">
              <a16:creationId xmlns:a16="http://schemas.microsoft.com/office/drawing/2014/main" id="{8973D769-B7E6-48B5-9BC5-B85539E15D11}"/>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5" name="TextBox 44">
          <a:extLst>
            <a:ext uri="{FF2B5EF4-FFF2-40B4-BE49-F238E27FC236}">
              <a16:creationId xmlns:a16="http://schemas.microsoft.com/office/drawing/2014/main" id="{CD176943-B26D-4131-9397-C812D558503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46" name="TextBox 45">
          <a:extLst>
            <a:ext uri="{FF2B5EF4-FFF2-40B4-BE49-F238E27FC236}">
              <a16:creationId xmlns:a16="http://schemas.microsoft.com/office/drawing/2014/main" id="{41AC975A-1CA7-44C7-9973-2A495EFEF73E}"/>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47" name="TextBox 46">
          <a:extLst>
            <a:ext uri="{FF2B5EF4-FFF2-40B4-BE49-F238E27FC236}">
              <a16:creationId xmlns:a16="http://schemas.microsoft.com/office/drawing/2014/main" id="{A870B7F3-EFA0-4282-992F-EE27C26120D9}"/>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48" name="TextBox 47">
          <a:extLst>
            <a:ext uri="{FF2B5EF4-FFF2-40B4-BE49-F238E27FC236}">
              <a16:creationId xmlns:a16="http://schemas.microsoft.com/office/drawing/2014/main" id="{95D1AE90-FCD0-469A-9C57-EA16B8D6731B}"/>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49" name="TextBox 48">
          <a:extLst>
            <a:ext uri="{FF2B5EF4-FFF2-40B4-BE49-F238E27FC236}">
              <a16:creationId xmlns:a16="http://schemas.microsoft.com/office/drawing/2014/main" id="{7E62D9CF-DAF0-4F57-BD7C-D8D19C215C3A}"/>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50" name="TextBox 49">
          <a:extLst>
            <a:ext uri="{FF2B5EF4-FFF2-40B4-BE49-F238E27FC236}">
              <a16:creationId xmlns:a16="http://schemas.microsoft.com/office/drawing/2014/main" id="{FF008B40-5269-4A33-B7AD-8B65E1AA6601}"/>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1" name="TextBox 50">
          <a:extLst>
            <a:ext uri="{FF2B5EF4-FFF2-40B4-BE49-F238E27FC236}">
              <a16:creationId xmlns:a16="http://schemas.microsoft.com/office/drawing/2014/main" id="{A17E4A7E-5D8E-4771-B1AB-3DE46638492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52" name="TextBox 51">
          <a:extLst>
            <a:ext uri="{FF2B5EF4-FFF2-40B4-BE49-F238E27FC236}">
              <a16:creationId xmlns:a16="http://schemas.microsoft.com/office/drawing/2014/main" id="{EFBB6493-DF49-4F1B-AD7C-40EB0E45D8F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3" name="TextBox 52">
          <a:extLst>
            <a:ext uri="{FF2B5EF4-FFF2-40B4-BE49-F238E27FC236}">
              <a16:creationId xmlns:a16="http://schemas.microsoft.com/office/drawing/2014/main" id="{308F31AE-4E59-4A52-BCE6-2136E27AF94A}"/>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4" name="TextBox 53">
          <a:extLst>
            <a:ext uri="{FF2B5EF4-FFF2-40B4-BE49-F238E27FC236}">
              <a16:creationId xmlns:a16="http://schemas.microsoft.com/office/drawing/2014/main" id="{57040CFA-6C34-49B1-BC24-181D2C2CD51B}"/>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55" name="TextBox 54">
          <a:extLst>
            <a:ext uri="{FF2B5EF4-FFF2-40B4-BE49-F238E27FC236}">
              <a16:creationId xmlns:a16="http://schemas.microsoft.com/office/drawing/2014/main" id="{E0ED5BA0-3728-4B9A-AED0-26B31BB5220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6" name="TextBox 55">
          <a:extLst>
            <a:ext uri="{FF2B5EF4-FFF2-40B4-BE49-F238E27FC236}">
              <a16:creationId xmlns:a16="http://schemas.microsoft.com/office/drawing/2014/main" id="{6B5813C1-1D99-459B-AED0-64CE02E8996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57" name="TextBox 56">
          <a:extLst>
            <a:ext uri="{FF2B5EF4-FFF2-40B4-BE49-F238E27FC236}">
              <a16:creationId xmlns:a16="http://schemas.microsoft.com/office/drawing/2014/main" id="{421C4ADC-03A2-4AA4-90BB-1CB5823D1B41}"/>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58" name="TextBox 57">
          <a:extLst>
            <a:ext uri="{FF2B5EF4-FFF2-40B4-BE49-F238E27FC236}">
              <a16:creationId xmlns:a16="http://schemas.microsoft.com/office/drawing/2014/main" id="{0C61C3AA-D6F8-4999-89A6-72FB425C1BA5}"/>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59" name="TextBox 58">
          <a:extLst>
            <a:ext uri="{FF2B5EF4-FFF2-40B4-BE49-F238E27FC236}">
              <a16:creationId xmlns:a16="http://schemas.microsoft.com/office/drawing/2014/main" id="{048A9B04-BCCE-4ABC-BD3E-85EBC8A724A1}"/>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0" name="TextBox 59">
          <a:extLst>
            <a:ext uri="{FF2B5EF4-FFF2-40B4-BE49-F238E27FC236}">
              <a16:creationId xmlns:a16="http://schemas.microsoft.com/office/drawing/2014/main" id="{3B958707-92E6-4103-AAE6-AF0BFF167EE2}"/>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1" name="TextBox 60">
          <a:extLst>
            <a:ext uri="{FF2B5EF4-FFF2-40B4-BE49-F238E27FC236}">
              <a16:creationId xmlns:a16="http://schemas.microsoft.com/office/drawing/2014/main" id="{4E2F373D-3310-4627-891F-D28D06432622}"/>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62" name="TextBox 61">
          <a:extLst>
            <a:ext uri="{FF2B5EF4-FFF2-40B4-BE49-F238E27FC236}">
              <a16:creationId xmlns:a16="http://schemas.microsoft.com/office/drawing/2014/main" id="{5C27D3D6-92CF-4EEE-8BEB-731E2851A411}"/>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3" name="TextBox 62">
          <a:extLst>
            <a:ext uri="{FF2B5EF4-FFF2-40B4-BE49-F238E27FC236}">
              <a16:creationId xmlns:a16="http://schemas.microsoft.com/office/drawing/2014/main" id="{56DDE3FE-280C-4C1D-8F1D-C0BBEDF10400}"/>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4" name="TextBox 63">
          <a:extLst>
            <a:ext uri="{FF2B5EF4-FFF2-40B4-BE49-F238E27FC236}">
              <a16:creationId xmlns:a16="http://schemas.microsoft.com/office/drawing/2014/main" id="{32977C3F-B3D1-426C-B941-A4DA71FCC330}"/>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65" name="TextBox 64">
          <a:extLst>
            <a:ext uri="{FF2B5EF4-FFF2-40B4-BE49-F238E27FC236}">
              <a16:creationId xmlns:a16="http://schemas.microsoft.com/office/drawing/2014/main" id="{6333F5CD-98A4-427D-B7A8-B6B8B518EA3E}"/>
            </a:ext>
          </a:extLst>
        </xdr:cNvPr>
        <xdr:cNvSpPr txBox="1"/>
      </xdr:nvSpPr>
      <xdr:spPr>
        <a:xfrm>
          <a:off x="12446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6" name="TextBox 65">
          <a:extLst>
            <a:ext uri="{FF2B5EF4-FFF2-40B4-BE49-F238E27FC236}">
              <a16:creationId xmlns:a16="http://schemas.microsoft.com/office/drawing/2014/main" id="{ED17C127-E526-41BF-80BC-B0247B69A0ED}"/>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67" name="TextBox 66">
          <a:extLst>
            <a:ext uri="{FF2B5EF4-FFF2-40B4-BE49-F238E27FC236}">
              <a16:creationId xmlns:a16="http://schemas.microsoft.com/office/drawing/2014/main" id="{15BFFA3C-F165-4277-84AB-9ED360CBD0A9}"/>
            </a:ext>
          </a:extLst>
        </xdr:cNvPr>
        <xdr:cNvSpPr txBox="1"/>
      </xdr:nvSpPr>
      <xdr:spPr>
        <a:xfrm>
          <a:off x="10826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68" name="TextBox 67">
          <a:extLst>
            <a:ext uri="{FF2B5EF4-FFF2-40B4-BE49-F238E27FC236}">
              <a16:creationId xmlns:a16="http://schemas.microsoft.com/office/drawing/2014/main" id="{870508D6-A425-4C22-A2DE-23DF12C28E3B}"/>
            </a:ext>
          </a:extLst>
        </xdr:cNvPr>
        <xdr:cNvSpPr txBox="1"/>
      </xdr:nvSpPr>
      <xdr:spPr>
        <a:xfrm>
          <a:off x="9398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69" name="TextBox 68">
          <a:extLst>
            <a:ext uri="{FF2B5EF4-FFF2-40B4-BE49-F238E27FC236}">
              <a16:creationId xmlns:a16="http://schemas.microsoft.com/office/drawing/2014/main" id="{456CF691-02E1-45FD-B2C9-03385D07D894}"/>
            </a:ext>
          </a:extLst>
        </xdr:cNvPr>
        <xdr:cNvSpPr txBox="1"/>
      </xdr:nvSpPr>
      <xdr:spPr>
        <a:xfrm>
          <a:off x="10212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70" name="TextBox 69">
          <a:extLst>
            <a:ext uri="{FF2B5EF4-FFF2-40B4-BE49-F238E27FC236}">
              <a16:creationId xmlns:a16="http://schemas.microsoft.com/office/drawing/2014/main" id="{878A29F6-4F32-4491-AB19-4DB9A3CC44D9}"/>
            </a:ext>
          </a:extLst>
        </xdr:cNvPr>
        <xdr:cNvSpPr txBox="1"/>
      </xdr:nvSpPr>
      <xdr:spPr>
        <a:xfrm>
          <a:off x="11631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71" name="TextBox 70">
          <a:extLst>
            <a:ext uri="{FF2B5EF4-FFF2-40B4-BE49-F238E27FC236}">
              <a16:creationId xmlns:a16="http://schemas.microsoft.com/office/drawing/2014/main" id="{995A390C-29CC-4F29-891E-ED5794A1A70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2" name="TextBox 71">
          <a:extLst>
            <a:ext uri="{FF2B5EF4-FFF2-40B4-BE49-F238E27FC236}">
              <a16:creationId xmlns:a16="http://schemas.microsoft.com/office/drawing/2014/main" id="{EA74CB30-CDE8-40ED-8807-333D31236E1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73" name="TextBox 72">
          <a:extLst>
            <a:ext uri="{FF2B5EF4-FFF2-40B4-BE49-F238E27FC236}">
              <a16:creationId xmlns:a16="http://schemas.microsoft.com/office/drawing/2014/main" id="{59380247-FBAE-4E5F-BEFD-4F5853DACF50}"/>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4" name="TextBox 73">
          <a:extLst>
            <a:ext uri="{FF2B5EF4-FFF2-40B4-BE49-F238E27FC236}">
              <a16:creationId xmlns:a16="http://schemas.microsoft.com/office/drawing/2014/main" id="{9239AED6-9EF0-4DF0-A2FA-0223A429A7F0}"/>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5" name="TextBox 74">
          <a:extLst>
            <a:ext uri="{FF2B5EF4-FFF2-40B4-BE49-F238E27FC236}">
              <a16:creationId xmlns:a16="http://schemas.microsoft.com/office/drawing/2014/main" id="{7B4BA8D1-1903-41FE-B681-B7DFC630692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76" name="TextBox 75">
          <a:extLst>
            <a:ext uri="{FF2B5EF4-FFF2-40B4-BE49-F238E27FC236}">
              <a16:creationId xmlns:a16="http://schemas.microsoft.com/office/drawing/2014/main" id="{65825041-E36C-4F77-A817-106DDA89F793}"/>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77" name="TextBox 76">
          <a:extLst>
            <a:ext uri="{FF2B5EF4-FFF2-40B4-BE49-F238E27FC236}">
              <a16:creationId xmlns:a16="http://schemas.microsoft.com/office/drawing/2014/main" id="{459BDE1C-4934-43D0-B178-3C2F1F132E4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78" name="TextBox 77">
          <a:extLst>
            <a:ext uri="{FF2B5EF4-FFF2-40B4-BE49-F238E27FC236}">
              <a16:creationId xmlns:a16="http://schemas.microsoft.com/office/drawing/2014/main" id="{61972BB7-98E0-4EE0-B56C-2A8E56ECADC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79" name="TextBox 78">
          <a:extLst>
            <a:ext uri="{FF2B5EF4-FFF2-40B4-BE49-F238E27FC236}">
              <a16:creationId xmlns:a16="http://schemas.microsoft.com/office/drawing/2014/main" id="{2FB3D7FB-5724-46F0-818B-C31083773B82}"/>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0" name="TextBox 79">
          <a:extLst>
            <a:ext uri="{FF2B5EF4-FFF2-40B4-BE49-F238E27FC236}">
              <a16:creationId xmlns:a16="http://schemas.microsoft.com/office/drawing/2014/main" id="{45CD1E3F-47BE-47CE-926D-314D27C0AD4D}"/>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1" name="TextBox 80">
          <a:extLst>
            <a:ext uri="{FF2B5EF4-FFF2-40B4-BE49-F238E27FC236}">
              <a16:creationId xmlns:a16="http://schemas.microsoft.com/office/drawing/2014/main" id="{A8A9C092-3527-4AEF-9032-D0546D920285}"/>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2" name="TextBox 81">
          <a:extLst>
            <a:ext uri="{FF2B5EF4-FFF2-40B4-BE49-F238E27FC236}">
              <a16:creationId xmlns:a16="http://schemas.microsoft.com/office/drawing/2014/main" id="{EBA60470-FC63-4A0F-9520-6A0AAE8BEE71}"/>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83" name="TextBox 82">
          <a:extLst>
            <a:ext uri="{FF2B5EF4-FFF2-40B4-BE49-F238E27FC236}">
              <a16:creationId xmlns:a16="http://schemas.microsoft.com/office/drawing/2014/main" id="{E30591B2-E71D-4DBC-99E7-72821CC74077}"/>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4" name="TextBox 83">
          <a:extLst>
            <a:ext uri="{FF2B5EF4-FFF2-40B4-BE49-F238E27FC236}">
              <a16:creationId xmlns:a16="http://schemas.microsoft.com/office/drawing/2014/main" id="{851C7227-5193-4E1D-8A11-6D3C041BE96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5" name="TextBox 84">
          <a:extLst>
            <a:ext uri="{FF2B5EF4-FFF2-40B4-BE49-F238E27FC236}">
              <a16:creationId xmlns:a16="http://schemas.microsoft.com/office/drawing/2014/main" id="{C791DCB8-F9F4-4E3B-B756-0874EDA7E5AB}"/>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91</xdr:row>
      <xdr:rowOff>0</xdr:rowOff>
    </xdr:from>
    <xdr:ext cx="184731" cy="264560"/>
    <xdr:sp macro="" textlink="">
      <xdr:nvSpPr>
        <xdr:cNvPr id="86" name="TextBox 85">
          <a:extLst>
            <a:ext uri="{FF2B5EF4-FFF2-40B4-BE49-F238E27FC236}">
              <a16:creationId xmlns:a16="http://schemas.microsoft.com/office/drawing/2014/main" id="{C8DDCC62-2803-4099-87B7-82AEEA36D54A}"/>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87" name="TextBox 86">
          <a:extLst>
            <a:ext uri="{FF2B5EF4-FFF2-40B4-BE49-F238E27FC236}">
              <a16:creationId xmlns:a16="http://schemas.microsoft.com/office/drawing/2014/main" id="{1B9E75B0-4654-407C-B94B-D62EA51A464A}"/>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88" name="TextBox 87">
          <a:extLst>
            <a:ext uri="{FF2B5EF4-FFF2-40B4-BE49-F238E27FC236}">
              <a16:creationId xmlns:a16="http://schemas.microsoft.com/office/drawing/2014/main" id="{88426A74-1E22-41E2-8FF6-0EFE936A1569}"/>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89" name="TextBox 88">
          <a:extLst>
            <a:ext uri="{FF2B5EF4-FFF2-40B4-BE49-F238E27FC236}">
              <a16:creationId xmlns:a16="http://schemas.microsoft.com/office/drawing/2014/main" id="{74CA4A9C-370A-4839-8EFB-1CB10B2716C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90" name="TextBox 89">
          <a:extLst>
            <a:ext uri="{FF2B5EF4-FFF2-40B4-BE49-F238E27FC236}">
              <a16:creationId xmlns:a16="http://schemas.microsoft.com/office/drawing/2014/main" id="{CB7F093C-63DD-4A3D-BBF9-B7C1AFE3313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91" name="TextBox 90">
          <a:extLst>
            <a:ext uri="{FF2B5EF4-FFF2-40B4-BE49-F238E27FC236}">
              <a16:creationId xmlns:a16="http://schemas.microsoft.com/office/drawing/2014/main" id="{4B7E1E74-50F4-48DC-8B77-ADB092C50FAB}"/>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91</xdr:row>
      <xdr:rowOff>0</xdr:rowOff>
    </xdr:from>
    <xdr:ext cx="184731" cy="264560"/>
    <xdr:sp macro="" textlink="">
      <xdr:nvSpPr>
        <xdr:cNvPr id="92" name="TextBox 91">
          <a:extLst>
            <a:ext uri="{FF2B5EF4-FFF2-40B4-BE49-F238E27FC236}">
              <a16:creationId xmlns:a16="http://schemas.microsoft.com/office/drawing/2014/main" id="{7114FAA2-EDAC-4D9B-9BB8-173D79757098}"/>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3" name="TextBox 92">
          <a:extLst>
            <a:ext uri="{FF2B5EF4-FFF2-40B4-BE49-F238E27FC236}">
              <a16:creationId xmlns:a16="http://schemas.microsoft.com/office/drawing/2014/main" id="{8B515C74-C3FA-4085-BF72-451BD186478F}"/>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94" name="TextBox 93">
          <a:extLst>
            <a:ext uri="{FF2B5EF4-FFF2-40B4-BE49-F238E27FC236}">
              <a16:creationId xmlns:a16="http://schemas.microsoft.com/office/drawing/2014/main" id="{0E295267-B3C7-4841-9141-030D2CC3CC8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5" name="TextBox 94">
          <a:extLst>
            <a:ext uri="{FF2B5EF4-FFF2-40B4-BE49-F238E27FC236}">
              <a16:creationId xmlns:a16="http://schemas.microsoft.com/office/drawing/2014/main" id="{5658C9E0-BFC8-4469-A33C-DAA455CA616C}"/>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6" name="TextBox 95">
          <a:extLst>
            <a:ext uri="{FF2B5EF4-FFF2-40B4-BE49-F238E27FC236}">
              <a16:creationId xmlns:a16="http://schemas.microsoft.com/office/drawing/2014/main" id="{E045631E-F74A-4D91-B45F-2D6A10F9210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97" name="TextBox 96">
          <a:extLst>
            <a:ext uri="{FF2B5EF4-FFF2-40B4-BE49-F238E27FC236}">
              <a16:creationId xmlns:a16="http://schemas.microsoft.com/office/drawing/2014/main" id="{D8D81215-9D76-4F72-A773-3823389CB0E7}"/>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98" name="TextBox 97">
          <a:extLst>
            <a:ext uri="{FF2B5EF4-FFF2-40B4-BE49-F238E27FC236}">
              <a16:creationId xmlns:a16="http://schemas.microsoft.com/office/drawing/2014/main" id="{E57795EC-854E-46D3-A08E-B1D3983B6143}"/>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99" name="TextBox 98">
          <a:extLst>
            <a:ext uri="{FF2B5EF4-FFF2-40B4-BE49-F238E27FC236}">
              <a16:creationId xmlns:a16="http://schemas.microsoft.com/office/drawing/2014/main" id="{822C99CB-3947-45C4-9C8A-3D89AF1FA02D}"/>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00" name="TextBox 99">
          <a:extLst>
            <a:ext uri="{FF2B5EF4-FFF2-40B4-BE49-F238E27FC236}">
              <a16:creationId xmlns:a16="http://schemas.microsoft.com/office/drawing/2014/main" id="{D708F188-5E8C-452E-A43B-7B1D2F174A6D}"/>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1" name="TextBox 100">
          <a:extLst>
            <a:ext uri="{FF2B5EF4-FFF2-40B4-BE49-F238E27FC236}">
              <a16:creationId xmlns:a16="http://schemas.microsoft.com/office/drawing/2014/main" id="{8325C489-3E85-4BFA-904A-AF8A8E11688E}"/>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2" name="TextBox 101">
          <a:extLst>
            <a:ext uri="{FF2B5EF4-FFF2-40B4-BE49-F238E27FC236}">
              <a16:creationId xmlns:a16="http://schemas.microsoft.com/office/drawing/2014/main" id="{69535364-3B81-4893-B3A0-B48FF83F5041}"/>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3" name="TextBox 102">
          <a:extLst>
            <a:ext uri="{FF2B5EF4-FFF2-40B4-BE49-F238E27FC236}">
              <a16:creationId xmlns:a16="http://schemas.microsoft.com/office/drawing/2014/main" id="{45EA7234-CEFD-46EE-9A3D-597B92EC5C65}"/>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04" name="TextBox 103">
          <a:extLst>
            <a:ext uri="{FF2B5EF4-FFF2-40B4-BE49-F238E27FC236}">
              <a16:creationId xmlns:a16="http://schemas.microsoft.com/office/drawing/2014/main" id="{A0F210FB-C7BB-4827-8A2C-F290C10BCAD3}"/>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5" name="TextBox 104">
          <a:extLst>
            <a:ext uri="{FF2B5EF4-FFF2-40B4-BE49-F238E27FC236}">
              <a16:creationId xmlns:a16="http://schemas.microsoft.com/office/drawing/2014/main" id="{3A02F8B5-19D5-4822-BC43-590241EEFDC7}"/>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6" name="TextBox 105">
          <a:extLst>
            <a:ext uri="{FF2B5EF4-FFF2-40B4-BE49-F238E27FC236}">
              <a16:creationId xmlns:a16="http://schemas.microsoft.com/office/drawing/2014/main" id="{710BAA98-BC85-4291-A703-3C832E6409C0}"/>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95</xdr:row>
      <xdr:rowOff>0</xdr:rowOff>
    </xdr:from>
    <xdr:ext cx="184731" cy="264560"/>
    <xdr:sp macro="" textlink="">
      <xdr:nvSpPr>
        <xdr:cNvPr id="107" name="TextBox 106">
          <a:extLst>
            <a:ext uri="{FF2B5EF4-FFF2-40B4-BE49-F238E27FC236}">
              <a16:creationId xmlns:a16="http://schemas.microsoft.com/office/drawing/2014/main" id="{1DDC295F-C404-4030-AE5D-D21639EB3279}"/>
            </a:ext>
          </a:extLst>
        </xdr:cNvPr>
        <xdr:cNvSpPr txBox="1"/>
      </xdr:nvSpPr>
      <xdr:spPr>
        <a:xfrm>
          <a:off x="1219200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08" name="TextBox 107">
          <a:extLst>
            <a:ext uri="{FF2B5EF4-FFF2-40B4-BE49-F238E27FC236}">
              <a16:creationId xmlns:a16="http://schemas.microsoft.com/office/drawing/2014/main" id="{A13663D3-F222-45FF-AAE1-FA3BD3BA3CD8}"/>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09" name="TextBox 108">
          <a:extLst>
            <a:ext uri="{FF2B5EF4-FFF2-40B4-BE49-F238E27FC236}">
              <a16:creationId xmlns:a16="http://schemas.microsoft.com/office/drawing/2014/main" id="{BC2CB2A7-876E-4901-A14B-E291141972E2}"/>
            </a:ext>
          </a:extLst>
        </xdr:cNvPr>
        <xdr:cNvSpPr txBox="1"/>
      </xdr:nvSpPr>
      <xdr:spPr>
        <a:xfrm>
          <a:off x="105727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10" name="TextBox 109">
          <a:extLst>
            <a:ext uri="{FF2B5EF4-FFF2-40B4-BE49-F238E27FC236}">
              <a16:creationId xmlns:a16="http://schemas.microsoft.com/office/drawing/2014/main" id="{99E9339A-C63C-479E-A74B-43AA700C2F0C}"/>
            </a:ext>
          </a:extLst>
        </xdr:cNvPr>
        <xdr:cNvSpPr txBox="1"/>
      </xdr:nvSpPr>
      <xdr:spPr>
        <a:xfrm>
          <a:off x="92604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11" name="TextBox 110">
          <a:extLst>
            <a:ext uri="{FF2B5EF4-FFF2-40B4-BE49-F238E27FC236}">
              <a16:creationId xmlns:a16="http://schemas.microsoft.com/office/drawing/2014/main" id="{A8058A0A-7883-465C-A547-E1EE23E4FD42}"/>
            </a:ext>
          </a:extLst>
        </xdr:cNvPr>
        <xdr:cNvSpPr txBox="1"/>
      </xdr:nvSpPr>
      <xdr:spPr>
        <a:xfrm>
          <a:off x="9958917"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12" name="TextBox 111">
          <a:extLst>
            <a:ext uri="{FF2B5EF4-FFF2-40B4-BE49-F238E27FC236}">
              <a16:creationId xmlns:a16="http://schemas.microsoft.com/office/drawing/2014/main" id="{8CEA9725-C96B-4864-AE95-A9B6E4546EFF}"/>
            </a:ext>
          </a:extLst>
        </xdr:cNvPr>
        <xdr:cNvSpPr txBox="1"/>
      </xdr:nvSpPr>
      <xdr:spPr>
        <a:xfrm>
          <a:off x="11377083"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xdr:col>
      <xdr:colOff>0</xdr:colOff>
      <xdr:row>95</xdr:row>
      <xdr:rowOff>0</xdr:rowOff>
    </xdr:from>
    <xdr:ext cx="184731" cy="264560"/>
    <xdr:sp macro="" textlink="">
      <xdr:nvSpPr>
        <xdr:cNvPr id="113" name="TextBox 112">
          <a:extLst>
            <a:ext uri="{FF2B5EF4-FFF2-40B4-BE49-F238E27FC236}">
              <a16:creationId xmlns:a16="http://schemas.microsoft.com/office/drawing/2014/main" id="{6C2F3C57-5661-4CE8-9777-41569DD0E8AD}"/>
            </a:ext>
          </a:extLst>
        </xdr:cNvPr>
        <xdr:cNvSpPr txBox="1"/>
      </xdr:nvSpPr>
      <xdr:spPr>
        <a:xfrm>
          <a:off x="3778250" y="19991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14" name="TextBox 113">
          <a:extLst>
            <a:ext uri="{FF2B5EF4-FFF2-40B4-BE49-F238E27FC236}">
              <a16:creationId xmlns:a16="http://schemas.microsoft.com/office/drawing/2014/main" id="{26E83267-47C8-41B2-887F-5C6853EF71B8}"/>
            </a:ext>
          </a:extLst>
        </xdr:cNvPr>
        <xdr:cNvSpPr txBox="1"/>
      </xdr:nvSpPr>
      <xdr:spPr>
        <a:xfrm>
          <a:off x="11585222"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15" name="TextBox 114">
          <a:extLst>
            <a:ext uri="{FF2B5EF4-FFF2-40B4-BE49-F238E27FC236}">
              <a16:creationId xmlns:a16="http://schemas.microsoft.com/office/drawing/2014/main" id="{06CC84AE-9CD5-48D8-BBE5-F8C43BAE2D38}"/>
            </a:ext>
          </a:extLst>
        </xdr:cNvPr>
        <xdr:cNvSpPr txBox="1"/>
      </xdr:nvSpPr>
      <xdr:spPr>
        <a:xfrm>
          <a:off x="12424833"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16" name="TextBox 115">
          <a:extLst>
            <a:ext uri="{FF2B5EF4-FFF2-40B4-BE49-F238E27FC236}">
              <a16:creationId xmlns:a16="http://schemas.microsoft.com/office/drawing/2014/main" id="{8FD61B4B-955E-4C52-ACC7-E7C36562AB8C}"/>
            </a:ext>
          </a:extLst>
        </xdr:cNvPr>
        <xdr:cNvSpPr txBox="1"/>
      </xdr:nvSpPr>
      <xdr:spPr>
        <a:xfrm>
          <a:off x="10738556"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17" name="TextBox 116">
          <a:extLst>
            <a:ext uri="{FF2B5EF4-FFF2-40B4-BE49-F238E27FC236}">
              <a16:creationId xmlns:a16="http://schemas.microsoft.com/office/drawing/2014/main" id="{840D27A0-A008-4ABF-AC64-82A762BE0104}"/>
            </a:ext>
          </a:extLst>
        </xdr:cNvPr>
        <xdr:cNvSpPr txBox="1"/>
      </xdr:nvSpPr>
      <xdr:spPr>
        <a:xfrm>
          <a:off x="11585222"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18" name="TextBox 117">
          <a:extLst>
            <a:ext uri="{FF2B5EF4-FFF2-40B4-BE49-F238E27FC236}">
              <a16:creationId xmlns:a16="http://schemas.microsoft.com/office/drawing/2014/main" id="{D9544B10-AC74-406A-841D-36989A4A1224}"/>
            </a:ext>
          </a:extLst>
        </xdr:cNvPr>
        <xdr:cNvSpPr txBox="1"/>
      </xdr:nvSpPr>
      <xdr:spPr>
        <a:xfrm>
          <a:off x="13285611"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19" name="TextBox 118">
          <a:extLst>
            <a:ext uri="{FF2B5EF4-FFF2-40B4-BE49-F238E27FC236}">
              <a16:creationId xmlns:a16="http://schemas.microsoft.com/office/drawing/2014/main" id="{7D13B051-E9CA-4137-9987-F18ED6FCD57E}"/>
            </a:ext>
          </a:extLst>
        </xdr:cNvPr>
        <xdr:cNvSpPr txBox="1"/>
      </xdr:nvSpPr>
      <xdr:spPr>
        <a:xfrm>
          <a:off x="10738556"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20" name="TextBox 119">
          <a:extLst>
            <a:ext uri="{FF2B5EF4-FFF2-40B4-BE49-F238E27FC236}">
              <a16:creationId xmlns:a16="http://schemas.microsoft.com/office/drawing/2014/main" id="{6DC705C1-A2B8-40E5-B550-AEDC3713E146}"/>
            </a:ext>
          </a:extLst>
        </xdr:cNvPr>
        <xdr:cNvSpPr txBox="1"/>
      </xdr:nvSpPr>
      <xdr:spPr>
        <a:xfrm>
          <a:off x="11585222"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87</xdr:row>
      <xdr:rowOff>0</xdr:rowOff>
    </xdr:from>
    <xdr:ext cx="184731" cy="264560"/>
    <xdr:sp macro="" textlink="">
      <xdr:nvSpPr>
        <xdr:cNvPr id="121" name="TextBox 120">
          <a:extLst>
            <a:ext uri="{FF2B5EF4-FFF2-40B4-BE49-F238E27FC236}">
              <a16:creationId xmlns:a16="http://schemas.microsoft.com/office/drawing/2014/main" id="{4A855668-A0B5-4D68-A42C-0877B513F643}"/>
            </a:ext>
          </a:extLst>
        </xdr:cNvPr>
        <xdr:cNvSpPr txBox="1"/>
      </xdr:nvSpPr>
      <xdr:spPr>
        <a:xfrm>
          <a:off x="9821333"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22" name="TextBox 121">
          <a:extLst>
            <a:ext uri="{FF2B5EF4-FFF2-40B4-BE49-F238E27FC236}">
              <a16:creationId xmlns:a16="http://schemas.microsoft.com/office/drawing/2014/main" id="{59A22053-8D56-433B-9843-2E9238501D9C}"/>
            </a:ext>
          </a:extLst>
        </xdr:cNvPr>
        <xdr:cNvSpPr txBox="1"/>
      </xdr:nvSpPr>
      <xdr:spPr>
        <a:xfrm>
          <a:off x="10738556"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23" name="TextBox 122">
          <a:extLst>
            <a:ext uri="{FF2B5EF4-FFF2-40B4-BE49-F238E27FC236}">
              <a16:creationId xmlns:a16="http://schemas.microsoft.com/office/drawing/2014/main" id="{189B0306-DA84-4B4A-897C-7C91026CCB0D}"/>
            </a:ext>
          </a:extLst>
        </xdr:cNvPr>
        <xdr:cNvSpPr txBox="1"/>
      </xdr:nvSpPr>
      <xdr:spPr>
        <a:xfrm>
          <a:off x="12424833"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24" name="TextBox 123">
          <a:extLst>
            <a:ext uri="{FF2B5EF4-FFF2-40B4-BE49-F238E27FC236}">
              <a16:creationId xmlns:a16="http://schemas.microsoft.com/office/drawing/2014/main" id="{12B5B58A-61CF-49FC-B482-7CB7DAAFBB52}"/>
            </a:ext>
          </a:extLst>
        </xdr:cNvPr>
        <xdr:cNvSpPr txBox="1"/>
      </xdr:nvSpPr>
      <xdr:spPr>
        <a:xfrm>
          <a:off x="11585222"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25" name="TextBox 124">
          <a:extLst>
            <a:ext uri="{FF2B5EF4-FFF2-40B4-BE49-F238E27FC236}">
              <a16:creationId xmlns:a16="http://schemas.microsoft.com/office/drawing/2014/main" id="{6B5D04B5-B6D2-4629-8692-BE578BDB4B7F}"/>
            </a:ext>
          </a:extLst>
        </xdr:cNvPr>
        <xdr:cNvSpPr txBox="1"/>
      </xdr:nvSpPr>
      <xdr:spPr>
        <a:xfrm>
          <a:off x="12424833"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26" name="TextBox 125">
          <a:extLst>
            <a:ext uri="{FF2B5EF4-FFF2-40B4-BE49-F238E27FC236}">
              <a16:creationId xmlns:a16="http://schemas.microsoft.com/office/drawing/2014/main" id="{28BA5A11-9A00-4F02-BADD-60FC1291947C}"/>
            </a:ext>
          </a:extLst>
        </xdr:cNvPr>
        <xdr:cNvSpPr txBox="1"/>
      </xdr:nvSpPr>
      <xdr:spPr>
        <a:xfrm>
          <a:off x="10738556"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27" name="TextBox 126">
          <a:extLst>
            <a:ext uri="{FF2B5EF4-FFF2-40B4-BE49-F238E27FC236}">
              <a16:creationId xmlns:a16="http://schemas.microsoft.com/office/drawing/2014/main" id="{3AB6E464-52A7-4FB9-8BC6-745EF312168A}"/>
            </a:ext>
          </a:extLst>
        </xdr:cNvPr>
        <xdr:cNvSpPr txBox="1"/>
      </xdr:nvSpPr>
      <xdr:spPr>
        <a:xfrm>
          <a:off x="11585222"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11</xdr:col>
      <xdr:colOff>0</xdr:colOff>
      <xdr:row>87</xdr:row>
      <xdr:rowOff>0</xdr:rowOff>
    </xdr:from>
    <xdr:ext cx="184731" cy="264560"/>
    <xdr:sp macro="" textlink="">
      <xdr:nvSpPr>
        <xdr:cNvPr id="128" name="TextBox 127">
          <a:extLst>
            <a:ext uri="{FF2B5EF4-FFF2-40B4-BE49-F238E27FC236}">
              <a16:creationId xmlns:a16="http://schemas.microsoft.com/office/drawing/2014/main" id="{2589106E-7E3E-47E7-9BE7-E29C17A31B93}"/>
            </a:ext>
          </a:extLst>
        </xdr:cNvPr>
        <xdr:cNvSpPr txBox="1"/>
      </xdr:nvSpPr>
      <xdr:spPr>
        <a:xfrm>
          <a:off x="13285611"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29" name="TextBox 128">
          <a:extLst>
            <a:ext uri="{FF2B5EF4-FFF2-40B4-BE49-F238E27FC236}">
              <a16:creationId xmlns:a16="http://schemas.microsoft.com/office/drawing/2014/main" id="{02539F6A-D6A6-4654-942D-6E4F93ED075A}"/>
            </a:ext>
          </a:extLst>
        </xdr:cNvPr>
        <xdr:cNvSpPr txBox="1"/>
      </xdr:nvSpPr>
      <xdr:spPr>
        <a:xfrm>
          <a:off x="10738556"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87</xdr:row>
      <xdr:rowOff>0</xdr:rowOff>
    </xdr:from>
    <xdr:ext cx="184731" cy="264560"/>
    <xdr:sp macro="" textlink="">
      <xdr:nvSpPr>
        <xdr:cNvPr id="130" name="TextBox 129">
          <a:extLst>
            <a:ext uri="{FF2B5EF4-FFF2-40B4-BE49-F238E27FC236}">
              <a16:creationId xmlns:a16="http://schemas.microsoft.com/office/drawing/2014/main" id="{8DD24075-CDF2-4D7E-8076-23DE078E564F}"/>
            </a:ext>
          </a:extLst>
        </xdr:cNvPr>
        <xdr:cNvSpPr txBox="1"/>
      </xdr:nvSpPr>
      <xdr:spPr>
        <a:xfrm>
          <a:off x="11585222"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87</xdr:row>
      <xdr:rowOff>0</xdr:rowOff>
    </xdr:from>
    <xdr:ext cx="184731" cy="264560"/>
    <xdr:sp macro="" textlink="">
      <xdr:nvSpPr>
        <xdr:cNvPr id="131" name="TextBox 130">
          <a:extLst>
            <a:ext uri="{FF2B5EF4-FFF2-40B4-BE49-F238E27FC236}">
              <a16:creationId xmlns:a16="http://schemas.microsoft.com/office/drawing/2014/main" id="{7F2D6038-B322-4CD3-9930-84170A97E2FD}"/>
            </a:ext>
          </a:extLst>
        </xdr:cNvPr>
        <xdr:cNvSpPr txBox="1"/>
      </xdr:nvSpPr>
      <xdr:spPr>
        <a:xfrm>
          <a:off x="9821333"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87</xdr:row>
      <xdr:rowOff>0</xdr:rowOff>
    </xdr:from>
    <xdr:ext cx="184731" cy="264560"/>
    <xdr:sp macro="" textlink="">
      <xdr:nvSpPr>
        <xdr:cNvPr id="132" name="TextBox 131">
          <a:extLst>
            <a:ext uri="{FF2B5EF4-FFF2-40B4-BE49-F238E27FC236}">
              <a16:creationId xmlns:a16="http://schemas.microsoft.com/office/drawing/2014/main" id="{D254C629-0D93-4DBB-8C4C-2BDB95528795}"/>
            </a:ext>
          </a:extLst>
        </xdr:cNvPr>
        <xdr:cNvSpPr txBox="1"/>
      </xdr:nvSpPr>
      <xdr:spPr>
        <a:xfrm>
          <a:off x="10738556"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87</xdr:row>
      <xdr:rowOff>0</xdr:rowOff>
    </xdr:from>
    <xdr:ext cx="184731" cy="264560"/>
    <xdr:sp macro="" textlink="">
      <xdr:nvSpPr>
        <xdr:cNvPr id="133" name="TextBox 132">
          <a:extLst>
            <a:ext uri="{FF2B5EF4-FFF2-40B4-BE49-F238E27FC236}">
              <a16:creationId xmlns:a16="http://schemas.microsoft.com/office/drawing/2014/main" id="{BE3BB465-E6FD-429E-A192-C9EC4272A704}"/>
            </a:ext>
          </a:extLst>
        </xdr:cNvPr>
        <xdr:cNvSpPr txBox="1"/>
      </xdr:nvSpPr>
      <xdr:spPr>
        <a:xfrm>
          <a:off x="12424833" y="198402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34" name="TextBox 133">
          <a:extLst>
            <a:ext uri="{FF2B5EF4-FFF2-40B4-BE49-F238E27FC236}">
              <a16:creationId xmlns:a16="http://schemas.microsoft.com/office/drawing/2014/main" id="{21AE6067-58F1-48DC-8DF3-F5C67644F82A}"/>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35" name="TextBox 134">
          <a:extLst>
            <a:ext uri="{FF2B5EF4-FFF2-40B4-BE49-F238E27FC236}">
              <a16:creationId xmlns:a16="http://schemas.microsoft.com/office/drawing/2014/main" id="{EE11EE94-54E7-4496-B2C0-2B1D746F3112}"/>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36" name="TextBox 135">
          <a:extLst>
            <a:ext uri="{FF2B5EF4-FFF2-40B4-BE49-F238E27FC236}">
              <a16:creationId xmlns:a16="http://schemas.microsoft.com/office/drawing/2014/main" id="{83FD97BF-B9BD-4C07-B36D-D7CCAF4EB68F}"/>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37" name="TextBox 136">
          <a:extLst>
            <a:ext uri="{FF2B5EF4-FFF2-40B4-BE49-F238E27FC236}">
              <a16:creationId xmlns:a16="http://schemas.microsoft.com/office/drawing/2014/main" id="{877C44C4-25BC-4B7F-8272-BBFB810D1A28}"/>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138" name="TextBox 137">
          <a:extLst>
            <a:ext uri="{FF2B5EF4-FFF2-40B4-BE49-F238E27FC236}">
              <a16:creationId xmlns:a16="http://schemas.microsoft.com/office/drawing/2014/main" id="{2051F80D-FBD8-4B68-AB98-933CD390645A}"/>
            </a:ext>
          </a:extLst>
        </xdr:cNvPr>
        <xdr:cNvSpPr txBox="1"/>
      </xdr:nvSpPr>
      <xdr:spPr>
        <a:xfrm>
          <a:off x="124248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39" name="TextBox 138">
          <a:extLst>
            <a:ext uri="{FF2B5EF4-FFF2-40B4-BE49-F238E27FC236}">
              <a16:creationId xmlns:a16="http://schemas.microsoft.com/office/drawing/2014/main" id="{2ABFF363-5435-455C-B922-8DFB3B513998}"/>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40" name="TextBox 139">
          <a:extLst>
            <a:ext uri="{FF2B5EF4-FFF2-40B4-BE49-F238E27FC236}">
              <a16:creationId xmlns:a16="http://schemas.microsoft.com/office/drawing/2014/main" id="{C852D41C-B23F-41A8-8456-B5B409DD7C7F}"/>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91</xdr:row>
      <xdr:rowOff>0</xdr:rowOff>
    </xdr:from>
    <xdr:ext cx="184731" cy="264560"/>
    <xdr:sp macro="" textlink="">
      <xdr:nvSpPr>
        <xdr:cNvPr id="141" name="TextBox 140">
          <a:extLst>
            <a:ext uri="{FF2B5EF4-FFF2-40B4-BE49-F238E27FC236}">
              <a16:creationId xmlns:a16="http://schemas.microsoft.com/office/drawing/2014/main" id="{1DB1905B-046E-4005-ABE8-4153BBE9BA54}"/>
            </a:ext>
          </a:extLst>
        </xdr:cNvPr>
        <xdr:cNvSpPr txBox="1"/>
      </xdr:nvSpPr>
      <xdr:spPr>
        <a:xfrm>
          <a:off x="89817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42" name="TextBox 141">
          <a:extLst>
            <a:ext uri="{FF2B5EF4-FFF2-40B4-BE49-F238E27FC236}">
              <a16:creationId xmlns:a16="http://schemas.microsoft.com/office/drawing/2014/main" id="{D36B4DD5-2324-4894-8D73-81A5ED440BD9}"/>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43" name="TextBox 142">
          <a:extLst>
            <a:ext uri="{FF2B5EF4-FFF2-40B4-BE49-F238E27FC236}">
              <a16:creationId xmlns:a16="http://schemas.microsoft.com/office/drawing/2014/main" id="{220FD8F3-F8BE-4A2B-AAA2-A8703D5C3477}"/>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44" name="TextBox 143">
          <a:extLst>
            <a:ext uri="{FF2B5EF4-FFF2-40B4-BE49-F238E27FC236}">
              <a16:creationId xmlns:a16="http://schemas.microsoft.com/office/drawing/2014/main" id="{FDD78780-1044-4336-AEEA-B772DB70B2ED}"/>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45" name="TextBox 144">
          <a:extLst>
            <a:ext uri="{FF2B5EF4-FFF2-40B4-BE49-F238E27FC236}">
              <a16:creationId xmlns:a16="http://schemas.microsoft.com/office/drawing/2014/main" id="{D372B733-B26F-4B96-B340-23D0ED450A3C}"/>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46" name="TextBox 145">
          <a:extLst>
            <a:ext uri="{FF2B5EF4-FFF2-40B4-BE49-F238E27FC236}">
              <a16:creationId xmlns:a16="http://schemas.microsoft.com/office/drawing/2014/main" id="{6CFA99DB-B03E-409E-B37F-3769107E21A5}"/>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47" name="TextBox 146">
          <a:extLst>
            <a:ext uri="{FF2B5EF4-FFF2-40B4-BE49-F238E27FC236}">
              <a16:creationId xmlns:a16="http://schemas.microsoft.com/office/drawing/2014/main" id="{1E389C5E-4B9B-48BD-BFE8-157AB7BA07D9}"/>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148" name="TextBox 147">
          <a:extLst>
            <a:ext uri="{FF2B5EF4-FFF2-40B4-BE49-F238E27FC236}">
              <a16:creationId xmlns:a16="http://schemas.microsoft.com/office/drawing/2014/main" id="{0349D471-E3EA-4A01-9980-6C2B9F457ABC}"/>
            </a:ext>
          </a:extLst>
        </xdr:cNvPr>
        <xdr:cNvSpPr txBox="1"/>
      </xdr:nvSpPr>
      <xdr:spPr>
        <a:xfrm>
          <a:off x="124248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49" name="TextBox 148">
          <a:extLst>
            <a:ext uri="{FF2B5EF4-FFF2-40B4-BE49-F238E27FC236}">
              <a16:creationId xmlns:a16="http://schemas.microsoft.com/office/drawing/2014/main" id="{3C7246FF-D5E7-4660-8099-5C1910329DA0}"/>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50" name="TextBox 149">
          <a:extLst>
            <a:ext uri="{FF2B5EF4-FFF2-40B4-BE49-F238E27FC236}">
              <a16:creationId xmlns:a16="http://schemas.microsoft.com/office/drawing/2014/main" id="{AFBD26EC-3073-41D4-9197-3CAD055DED28}"/>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91</xdr:row>
      <xdr:rowOff>0</xdr:rowOff>
    </xdr:from>
    <xdr:ext cx="184731" cy="264560"/>
    <xdr:sp macro="" textlink="">
      <xdr:nvSpPr>
        <xdr:cNvPr id="151" name="TextBox 150">
          <a:extLst>
            <a:ext uri="{FF2B5EF4-FFF2-40B4-BE49-F238E27FC236}">
              <a16:creationId xmlns:a16="http://schemas.microsoft.com/office/drawing/2014/main" id="{BFCDF5A8-236C-4BD2-AFD2-F0F86A6A7958}"/>
            </a:ext>
          </a:extLst>
        </xdr:cNvPr>
        <xdr:cNvSpPr txBox="1"/>
      </xdr:nvSpPr>
      <xdr:spPr>
        <a:xfrm>
          <a:off x="89817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52" name="TextBox 151">
          <a:extLst>
            <a:ext uri="{FF2B5EF4-FFF2-40B4-BE49-F238E27FC236}">
              <a16:creationId xmlns:a16="http://schemas.microsoft.com/office/drawing/2014/main" id="{73EA1C5D-40B5-4890-8246-2CE6ABA1572B}"/>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53" name="TextBox 152">
          <a:extLst>
            <a:ext uri="{FF2B5EF4-FFF2-40B4-BE49-F238E27FC236}">
              <a16:creationId xmlns:a16="http://schemas.microsoft.com/office/drawing/2014/main" id="{B4C63D1E-5AB3-49E2-B4C0-7F81C9FDA03A}"/>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54" name="TextBox 153">
          <a:extLst>
            <a:ext uri="{FF2B5EF4-FFF2-40B4-BE49-F238E27FC236}">
              <a16:creationId xmlns:a16="http://schemas.microsoft.com/office/drawing/2014/main" id="{066DD822-275D-47C2-9998-62C35DD0156A}"/>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55" name="TextBox 154">
          <a:extLst>
            <a:ext uri="{FF2B5EF4-FFF2-40B4-BE49-F238E27FC236}">
              <a16:creationId xmlns:a16="http://schemas.microsoft.com/office/drawing/2014/main" id="{AB9EF052-4392-4ECB-891B-B4E8DEB3E308}"/>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56" name="TextBox 155">
          <a:extLst>
            <a:ext uri="{FF2B5EF4-FFF2-40B4-BE49-F238E27FC236}">
              <a16:creationId xmlns:a16="http://schemas.microsoft.com/office/drawing/2014/main" id="{1B303264-4A14-4DA0-A185-416CAC991688}"/>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57" name="TextBox 156">
          <a:extLst>
            <a:ext uri="{FF2B5EF4-FFF2-40B4-BE49-F238E27FC236}">
              <a16:creationId xmlns:a16="http://schemas.microsoft.com/office/drawing/2014/main" id="{46852BDB-D3C2-4F5B-BD4A-2E7FBA473EF5}"/>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58" name="TextBox 157">
          <a:extLst>
            <a:ext uri="{FF2B5EF4-FFF2-40B4-BE49-F238E27FC236}">
              <a16:creationId xmlns:a16="http://schemas.microsoft.com/office/drawing/2014/main" id="{008868A0-C330-48AB-8BF0-B904A7050CE4}"/>
            </a:ext>
          </a:extLst>
        </xdr:cNvPr>
        <xdr:cNvSpPr txBox="1"/>
      </xdr:nvSpPr>
      <xdr:spPr>
        <a:xfrm>
          <a:off x="124248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59" name="TextBox 158">
          <a:extLst>
            <a:ext uri="{FF2B5EF4-FFF2-40B4-BE49-F238E27FC236}">
              <a16:creationId xmlns:a16="http://schemas.microsoft.com/office/drawing/2014/main" id="{42A5E1F5-831A-4600-80A9-C6B64B9E0E41}"/>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60" name="TextBox 159">
          <a:extLst>
            <a:ext uri="{FF2B5EF4-FFF2-40B4-BE49-F238E27FC236}">
              <a16:creationId xmlns:a16="http://schemas.microsoft.com/office/drawing/2014/main" id="{60030771-EC9D-4AD8-9ED9-E6CEF1DBD078}"/>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95</xdr:row>
      <xdr:rowOff>0</xdr:rowOff>
    </xdr:from>
    <xdr:ext cx="184731" cy="264560"/>
    <xdr:sp macro="" textlink="">
      <xdr:nvSpPr>
        <xdr:cNvPr id="161" name="TextBox 160">
          <a:extLst>
            <a:ext uri="{FF2B5EF4-FFF2-40B4-BE49-F238E27FC236}">
              <a16:creationId xmlns:a16="http://schemas.microsoft.com/office/drawing/2014/main" id="{2A6D2DFA-7F7B-4BFC-BDB9-58E2034A88EC}"/>
            </a:ext>
          </a:extLst>
        </xdr:cNvPr>
        <xdr:cNvSpPr txBox="1"/>
      </xdr:nvSpPr>
      <xdr:spPr>
        <a:xfrm>
          <a:off x="89817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62" name="TextBox 161">
          <a:extLst>
            <a:ext uri="{FF2B5EF4-FFF2-40B4-BE49-F238E27FC236}">
              <a16:creationId xmlns:a16="http://schemas.microsoft.com/office/drawing/2014/main" id="{68290F86-497E-4A63-A30A-1FE5E122FA14}"/>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63" name="TextBox 162">
          <a:extLst>
            <a:ext uri="{FF2B5EF4-FFF2-40B4-BE49-F238E27FC236}">
              <a16:creationId xmlns:a16="http://schemas.microsoft.com/office/drawing/2014/main" id="{19424A23-B0F6-4796-AA5C-EC27AC06FDB7}"/>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64" name="TextBox 163">
          <a:extLst>
            <a:ext uri="{FF2B5EF4-FFF2-40B4-BE49-F238E27FC236}">
              <a16:creationId xmlns:a16="http://schemas.microsoft.com/office/drawing/2014/main" id="{02B4EAE6-CC42-489A-A00E-09B3DD38FCF5}"/>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65" name="TextBox 164">
          <a:extLst>
            <a:ext uri="{FF2B5EF4-FFF2-40B4-BE49-F238E27FC236}">
              <a16:creationId xmlns:a16="http://schemas.microsoft.com/office/drawing/2014/main" id="{2CC46829-CCDF-477C-8ACC-27950AEAA966}"/>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66" name="TextBox 165">
          <a:extLst>
            <a:ext uri="{FF2B5EF4-FFF2-40B4-BE49-F238E27FC236}">
              <a16:creationId xmlns:a16="http://schemas.microsoft.com/office/drawing/2014/main" id="{C67A8C4F-7D90-4947-8EC5-2DC6B89EC58F}"/>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67" name="TextBox 166">
          <a:extLst>
            <a:ext uri="{FF2B5EF4-FFF2-40B4-BE49-F238E27FC236}">
              <a16:creationId xmlns:a16="http://schemas.microsoft.com/office/drawing/2014/main" id="{4E09E649-2373-4021-A349-A3D4AE25A264}"/>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68" name="TextBox 167">
          <a:extLst>
            <a:ext uri="{FF2B5EF4-FFF2-40B4-BE49-F238E27FC236}">
              <a16:creationId xmlns:a16="http://schemas.microsoft.com/office/drawing/2014/main" id="{6D680422-93FE-40B4-B77F-2FFBD430E79B}"/>
            </a:ext>
          </a:extLst>
        </xdr:cNvPr>
        <xdr:cNvSpPr txBox="1"/>
      </xdr:nvSpPr>
      <xdr:spPr>
        <a:xfrm>
          <a:off x="124248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69" name="TextBox 168">
          <a:extLst>
            <a:ext uri="{FF2B5EF4-FFF2-40B4-BE49-F238E27FC236}">
              <a16:creationId xmlns:a16="http://schemas.microsoft.com/office/drawing/2014/main" id="{92D833D7-B09A-406F-8190-D0AE196C5360}"/>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70" name="TextBox 169">
          <a:extLst>
            <a:ext uri="{FF2B5EF4-FFF2-40B4-BE49-F238E27FC236}">
              <a16:creationId xmlns:a16="http://schemas.microsoft.com/office/drawing/2014/main" id="{BB8962D7-9F7A-4F48-8415-807FF9446198}"/>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95</xdr:row>
      <xdr:rowOff>0</xdr:rowOff>
    </xdr:from>
    <xdr:ext cx="184731" cy="264560"/>
    <xdr:sp macro="" textlink="">
      <xdr:nvSpPr>
        <xdr:cNvPr id="171" name="TextBox 170">
          <a:extLst>
            <a:ext uri="{FF2B5EF4-FFF2-40B4-BE49-F238E27FC236}">
              <a16:creationId xmlns:a16="http://schemas.microsoft.com/office/drawing/2014/main" id="{8A304D97-7D9C-4C31-854F-2781A096363D}"/>
            </a:ext>
          </a:extLst>
        </xdr:cNvPr>
        <xdr:cNvSpPr txBox="1"/>
      </xdr:nvSpPr>
      <xdr:spPr>
        <a:xfrm>
          <a:off x="89817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72" name="TextBox 171">
          <a:extLst>
            <a:ext uri="{FF2B5EF4-FFF2-40B4-BE49-F238E27FC236}">
              <a16:creationId xmlns:a16="http://schemas.microsoft.com/office/drawing/2014/main" id="{2A334552-6769-47E1-AB48-DF3CC52B4665}"/>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73" name="TextBox 172">
          <a:extLst>
            <a:ext uri="{FF2B5EF4-FFF2-40B4-BE49-F238E27FC236}">
              <a16:creationId xmlns:a16="http://schemas.microsoft.com/office/drawing/2014/main" id="{8198D511-27ED-473B-8FC6-3F6EFCDF53F5}"/>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74" name="TextBox 173">
          <a:extLst>
            <a:ext uri="{FF2B5EF4-FFF2-40B4-BE49-F238E27FC236}">
              <a16:creationId xmlns:a16="http://schemas.microsoft.com/office/drawing/2014/main" id="{3BC7FFA4-C123-438E-B3BB-D3247059376A}"/>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75" name="TextBox 174">
          <a:extLst>
            <a:ext uri="{FF2B5EF4-FFF2-40B4-BE49-F238E27FC236}">
              <a16:creationId xmlns:a16="http://schemas.microsoft.com/office/drawing/2014/main" id="{F0749D29-1D2C-4561-9883-44128C050563}"/>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76" name="TextBox 175">
          <a:extLst>
            <a:ext uri="{FF2B5EF4-FFF2-40B4-BE49-F238E27FC236}">
              <a16:creationId xmlns:a16="http://schemas.microsoft.com/office/drawing/2014/main" id="{1E8069DB-51B9-4DCA-8A56-B0F09CAE501F}"/>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77" name="TextBox 176">
          <a:extLst>
            <a:ext uri="{FF2B5EF4-FFF2-40B4-BE49-F238E27FC236}">
              <a16:creationId xmlns:a16="http://schemas.microsoft.com/office/drawing/2014/main" id="{BE2422A1-C40B-4C55-97FE-E26CE9AFCFB9}"/>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178" name="TextBox 177">
          <a:extLst>
            <a:ext uri="{FF2B5EF4-FFF2-40B4-BE49-F238E27FC236}">
              <a16:creationId xmlns:a16="http://schemas.microsoft.com/office/drawing/2014/main" id="{E98730F6-F9EB-41AC-A907-9F4CA34B946F}"/>
            </a:ext>
          </a:extLst>
        </xdr:cNvPr>
        <xdr:cNvSpPr txBox="1"/>
      </xdr:nvSpPr>
      <xdr:spPr>
        <a:xfrm>
          <a:off x="124248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79" name="TextBox 178">
          <a:extLst>
            <a:ext uri="{FF2B5EF4-FFF2-40B4-BE49-F238E27FC236}">
              <a16:creationId xmlns:a16="http://schemas.microsoft.com/office/drawing/2014/main" id="{C6B0E4A7-A292-42B1-8DA1-BEF8092C6FCA}"/>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80" name="TextBox 179">
          <a:extLst>
            <a:ext uri="{FF2B5EF4-FFF2-40B4-BE49-F238E27FC236}">
              <a16:creationId xmlns:a16="http://schemas.microsoft.com/office/drawing/2014/main" id="{5C90A2EF-C5B2-4172-92F2-701FCA1AA21B}"/>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91</xdr:row>
      <xdr:rowOff>0</xdr:rowOff>
    </xdr:from>
    <xdr:ext cx="184731" cy="264560"/>
    <xdr:sp macro="" textlink="">
      <xdr:nvSpPr>
        <xdr:cNvPr id="181" name="TextBox 180">
          <a:extLst>
            <a:ext uri="{FF2B5EF4-FFF2-40B4-BE49-F238E27FC236}">
              <a16:creationId xmlns:a16="http://schemas.microsoft.com/office/drawing/2014/main" id="{A6D16E70-E550-408A-8232-34EA52779027}"/>
            </a:ext>
          </a:extLst>
        </xdr:cNvPr>
        <xdr:cNvSpPr txBox="1"/>
      </xdr:nvSpPr>
      <xdr:spPr>
        <a:xfrm>
          <a:off x="89817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82" name="TextBox 181">
          <a:extLst>
            <a:ext uri="{FF2B5EF4-FFF2-40B4-BE49-F238E27FC236}">
              <a16:creationId xmlns:a16="http://schemas.microsoft.com/office/drawing/2014/main" id="{630A1061-B8CF-4E3C-ADD8-7461EC27147A}"/>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83" name="TextBox 182">
          <a:extLst>
            <a:ext uri="{FF2B5EF4-FFF2-40B4-BE49-F238E27FC236}">
              <a16:creationId xmlns:a16="http://schemas.microsoft.com/office/drawing/2014/main" id="{6D71A32A-8FCC-48A0-8342-58A311891D22}"/>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84" name="TextBox 183">
          <a:extLst>
            <a:ext uri="{FF2B5EF4-FFF2-40B4-BE49-F238E27FC236}">
              <a16:creationId xmlns:a16="http://schemas.microsoft.com/office/drawing/2014/main" id="{59F62166-60AD-4694-B940-F43C7E4B8157}"/>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85" name="TextBox 184">
          <a:extLst>
            <a:ext uri="{FF2B5EF4-FFF2-40B4-BE49-F238E27FC236}">
              <a16:creationId xmlns:a16="http://schemas.microsoft.com/office/drawing/2014/main" id="{9D5039D7-04FF-41C2-9A39-C423B48D9572}"/>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86" name="TextBox 185">
          <a:extLst>
            <a:ext uri="{FF2B5EF4-FFF2-40B4-BE49-F238E27FC236}">
              <a16:creationId xmlns:a16="http://schemas.microsoft.com/office/drawing/2014/main" id="{ED0B37E7-EDDE-4A90-B859-8C03A3F106E0}"/>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87" name="TextBox 186">
          <a:extLst>
            <a:ext uri="{FF2B5EF4-FFF2-40B4-BE49-F238E27FC236}">
              <a16:creationId xmlns:a16="http://schemas.microsoft.com/office/drawing/2014/main" id="{07C67D3D-FA95-423C-BDCA-50E1921D125E}"/>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91</xdr:row>
      <xdr:rowOff>0</xdr:rowOff>
    </xdr:from>
    <xdr:ext cx="184731" cy="264560"/>
    <xdr:sp macro="" textlink="">
      <xdr:nvSpPr>
        <xdr:cNvPr id="188" name="TextBox 187">
          <a:extLst>
            <a:ext uri="{FF2B5EF4-FFF2-40B4-BE49-F238E27FC236}">
              <a16:creationId xmlns:a16="http://schemas.microsoft.com/office/drawing/2014/main" id="{E8A71AEC-B2AE-4365-B25B-5C6027A66024}"/>
            </a:ext>
          </a:extLst>
        </xdr:cNvPr>
        <xdr:cNvSpPr txBox="1"/>
      </xdr:nvSpPr>
      <xdr:spPr>
        <a:xfrm>
          <a:off x="124248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89" name="TextBox 188">
          <a:extLst>
            <a:ext uri="{FF2B5EF4-FFF2-40B4-BE49-F238E27FC236}">
              <a16:creationId xmlns:a16="http://schemas.microsoft.com/office/drawing/2014/main" id="{FAE7292A-A042-4F5A-B8D6-90C88BBBEE4A}"/>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91</xdr:row>
      <xdr:rowOff>0</xdr:rowOff>
    </xdr:from>
    <xdr:ext cx="184731" cy="264560"/>
    <xdr:sp macro="" textlink="">
      <xdr:nvSpPr>
        <xdr:cNvPr id="190" name="TextBox 189">
          <a:extLst>
            <a:ext uri="{FF2B5EF4-FFF2-40B4-BE49-F238E27FC236}">
              <a16:creationId xmlns:a16="http://schemas.microsoft.com/office/drawing/2014/main" id="{D6D18CFA-B67E-46AC-AE58-2935A3036752}"/>
            </a:ext>
          </a:extLst>
        </xdr:cNvPr>
        <xdr:cNvSpPr txBox="1"/>
      </xdr:nvSpPr>
      <xdr:spPr>
        <a:xfrm>
          <a:off x="10738556"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91</xdr:row>
      <xdr:rowOff>0</xdr:rowOff>
    </xdr:from>
    <xdr:ext cx="184731" cy="264560"/>
    <xdr:sp macro="" textlink="">
      <xdr:nvSpPr>
        <xdr:cNvPr id="191" name="TextBox 190">
          <a:extLst>
            <a:ext uri="{FF2B5EF4-FFF2-40B4-BE49-F238E27FC236}">
              <a16:creationId xmlns:a16="http://schemas.microsoft.com/office/drawing/2014/main" id="{F6D73412-A86B-4661-B6F4-70729F1279D6}"/>
            </a:ext>
          </a:extLst>
        </xdr:cNvPr>
        <xdr:cNvSpPr txBox="1"/>
      </xdr:nvSpPr>
      <xdr:spPr>
        <a:xfrm>
          <a:off x="89817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91</xdr:row>
      <xdr:rowOff>0</xdr:rowOff>
    </xdr:from>
    <xdr:ext cx="184731" cy="264560"/>
    <xdr:sp macro="" textlink="">
      <xdr:nvSpPr>
        <xdr:cNvPr id="192" name="TextBox 191">
          <a:extLst>
            <a:ext uri="{FF2B5EF4-FFF2-40B4-BE49-F238E27FC236}">
              <a16:creationId xmlns:a16="http://schemas.microsoft.com/office/drawing/2014/main" id="{31B8EC43-3513-44B1-A9A3-401E7959944A}"/>
            </a:ext>
          </a:extLst>
        </xdr:cNvPr>
        <xdr:cNvSpPr txBox="1"/>
      </xdr:nvSpPr>
      <xdr:spPr>
        <a:xfrm>
          <a:off x="9821333"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91</xdr:row>
      <xdr:rowOff>0</xdr:rowOff>
    </xdr:from>
    <xdr:ext cx="184731" cy="264560"/>
    <xdr:sp macro="" textlink="">
      <xdr:nvSpPr>
        <xdr:cNvPr id="193" name="TextBox 192">
          <a:extLst>
            <a:ext uri="{FF2B5EF4-FFF2-40B4-BE49-F238E27FC236}">
              <a16:creationId xmlns:a16="http://schemas.microsoft.com/office/drawing/2014/main" id="{0046304F-0718-4320-B2FE-067474F9C190}"/>
            </a:ext>
          </a:extLst>
        </xdr:cNvPr>
        <xdr:cNvSpPr txBox="1"/>
      </xdr:nvSpPr>
      <xdr:spPr>
        <a:xfrm>
          <a:off x="11585222" y="2075744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94" name="TextBox 193">
          <a:extLst>
            <a:ext uri="{FF2B5EF4-FFF2-40B4-BE49-F238E27FC236}">
              <a16:creationId xmlns:a16="http://schemas.microsoft.com/office/drawing/2014/main" id="{6DA0BC97-1505-480B-9C5F-7DA5ACCB40B9}"/>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195" name="TextBox 194">
          <a:extLst>
            <a:ext uri="{FF2B5EF4-FFF2-40B4-BE49-F238E27FC236}">
              <a16:creationId xmlns:a16="http://schemas.microsoft.com/office/drawing/2014/main" id="{20E5C735-DFEA-47B2-B27E-1258328493E2}"/>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96" name="TextBox 195">
          <a:extLst>
            <a:ext uri="{FF2B5EF4-FFF2-40B4-BE49-F238E27FC236}">
              <a16:creationId xmlns:a16="http://schemas.microsoft.com/office/drawing/2014/main" id="{D3AA3830-6AD6-4284-9238-5148B662E4C7}"/>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197" name="TextBox 196">
          <a:extLst>
            <a:ext uri="{FF2B5EF4-FFF2-40B4-BE49-F238E27FC236}">
              <a16:creationId xmlns:a16="http://schemas.microsoft.com/office/drawing/2014/main" id="{7CD810BB-6B93-4C5F-8F96-A43831F7E25C}"/>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198" name="TextBox 197">
          <a:extLst>
            <a:ext uri="{FF2B5EF4-FFF2-40B4-BE49-F238E27FC236}">
              <a16:creationId xmlns:a16="http://schemas.microsoft.com/office/drawing/2014/main" id="{A612CF04-0CF9-4B67-BEA3-DCC82B958599}"/>
            </a:ext>
          </a:extLst>
        </xdr:cNvPr>
        <xdr:cNvSpPr txBox="1"/>
      </xdr:nvSpPr>
      <xdr:spPr>
        <a:xfrm>
          <a:off x="124248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199" name="TextBox 198">
          <a:extLst>
            <a:ext uri="{FF2B5EF4-FFF2-40B4-BE49-F238E27FC236}">
              <a16:creationId xmlns:a16="http://schemas.microsoft.com/office/drawing/2014/main" id="{29BB66EA-BF68-4C1B-8575-5201ADCB2DDA}"/>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200" name="TextBox 199">
          <a:extLst>
            <a:ext uri="{FF2B5EF4-FFF2-40B4-BE49-F238E27FC236}">
              <a16:creationId xmlns:a16="http://schemas.microsoft.com/office/drawing/2014/main" id="{B026BC61-ED15-4EAF-BA81-E4F9E16280B5}"/>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95</xdr:row>
      <xdr:rowOff>0</xdr:rowOff>
    </xdr:from>
    <xdr:ext cx="184731" cy="264560"/>
    <xdr:sp macro="" textlink="">
      <xdr:nvSpPr>
        <xdr:cNvPr id="201" name="TextBox 200">
          <a:extLst>
            <a:ext uri="{FF2B5EF4-FFF2-40B4-BE49-F238E27FC236}">
              <a16:creationId xmlns:a16="http://schemas.microsoft.com/office/drawing/2014/main" id="{24F17D03-0916-404C-9FC0-E4D4D8F281C5}"/>
            </a:ext>
          </a:extLst>
        </xdr:cNvPr>
        <xdr:cNvSpPr txBox="1"/>
      </xdr:nvSpPr>
      <xdr:spPr>
        <a:xfrm>
          <a:off x="89817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202" name="TextBox 201">
          <a:extLst>
            <a:ext uri="{FF2B5EF4-FFF2-40B4-BE49-F238E27FC236}">
              <a16:creationId xmlns:a16="http://schemas.microsoft.com/office/drawing/2014/main" id="{80735378-AD95-4419-A4B3-8545DBC87140}"/>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203" name="TextBox 202">
          <a:extLst>
            <a:ext uri="{FF2B5EF4-FFF2-40B4-BE49-F238E27FC236}">
              <a16:creationId xmlns:a16="http://schemas.microsoft.com/office/drawing/2014/main" id="{FBF668EA-5765-4CBD-820A-8A32802E017D}"/>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204" name="TextBox 203">
          <a:extLst>
            <a:ext uri="{FF2B5EF4-FFF2-40B4-BE49-F238E27FC236}">
              <a16:creationId xmlns:a16="http://schemas.microsoft.com/office/drawing/2014/main" id="{6B6E1F52-6848-4620-A2BD-7C5079D4BDBC}"/>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205" name="TextBox 204">
          <a:extLst>
            <a:ext uri="{FF2B5EF4-FFF2-40B4-BE49-F238E27FC236}">
              <a16:creationId xmlns:a16="http://schemas.microsoft.com/office/drawing/2014/main" id="{9F72AC11-DD27-4607-BFCD-264D58ECBCE2}"/>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206" name="TextBox 205">
          <a:extLst>
            <a:ext uri="{FF2B5EF4-FFF2-40B4-BE49-F238E27FC236}">
              <a16:creationId xmlns:a16="http://schemas.microsoft.com/office/drawing/2014/main" id="{FC6EAF1C-C4D4-4B1F-B95F-0CFAFFE57CC9}"/>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207" name="TextBox 206">
          <a:extLst>
            <a:ext uri="{FF2B5EF4-FFF2-40B4-BE49-F238E27FC236}">
              <a16:creationId xmlns:a16="http://schemas.microsoft.com/office/drawing/2014/main" id="{77D6FCA1-BBB5-4B2F-8E5F-4B388AB865D9}"/>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10</xdr:col>
      <xdr:colOff>0</xdr:colOff>
      <xdr:row>95</xdr:row>
      <xdr:rowOff>0</xdr:rowOff>
    </xdr:from>
    <xdr:ext cx="184731" cy="264560"/>
    <xdr:sp macro="" textlink="">
      <xdr:nvSpPr>
        <xdr:cNvPr id="208" name="TextBox 207">
          <a:extLst>
            <a:ext uri="{FF2B5EF4-FFF2-40B4-BE49-F238E27FC236}">
              <a16:creationId xmlns:a16="http://schemas.microsoft.com/office/drawing/2014/main" id="{872E6911-E319-40EF-8B88-4695BB606122}"/>
            </a:ext>
          </a:extLst>
        </xdr:cNvPr>
        <xdr:cNvSpPr txBox="1"/>
      </xdr:nvSpPr>
      <xdr:spPr>
        <a:xfrm>
          <a:off x="124248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209" name="TextBox 208">
          <a:extLst>
            <a:ext uri="{FF2B5EF4-FFF2-40B4-BE49-F238E27FC236}">
              <a16:creationId xmlns:a16="http://schemas.microsoft.com/office/drawing/2014/main" id="{9F5DFD24-8725-4EFE-BA0A-A556728E062A}"/>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8</xdr:col>
      <xdr:colOff>0</xdr:colOff>
      <xdr:row>95</xdr:row>
      <xdr:rowOff>0</xdr:rowOff>
    </xdr:from>
    <xdr:ext cx="184731" cy="264560"/>
    <xdr:sp macro="" textlink="">
      <xdr:nvSpPr>
        <xdr:cNvPr id="210" name="TextBox 209">
          <a:extLst>
            <a:ext uri="{FF2B5EF4-FFF2-40B4-BE49-F238E27FC236}">
              <a16:creationId xmlns:a16="http://schemas.microsoft.com/office/drawing/2014/main" id="{E386AC67-62EB-4496-987F-7EDFE0F0435D}"/>
            </a:ext>
          </a:extLst>
        </xdr:cNvPr>
        <xdr:cNvSpPr txBox="1"/>
      </xdr:nvSpPr>
      <xdr:spPr>
        <a:xfrm>
          <a:off x="10738556"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6</xdr:col>
      <xdr:colOff>0</xdr:colOff>
      <xdr:row>95</xdr:row>
      <xdr:rowOff>0</xdr:rowOff>
    </xdr:from>
    <xdr:ext cx="184731" cy="264560"/>
    <xdr:sp macro="" textlink="">
      <xdr:nvSpPr>
        <xdr:cNvPr id="211" name="TextBox 210">
          <a:extLst>
            <a:ext uri="{FF2B5EF4-FFF2-40B4-BE49-F238E27FC236}">
              <a16:creationId xmlns:a16="http://schemas.microsoft.com/office/drawing/2014/main" id="{AF478390-CD95-469B-9BF1-286D1BE6967D}"/>
            </a:ext>
          </a:extLst>
        </xdr:cNvPr>
        <xdr:cNvSpPr txBox="1"/>
      </xdr:nvSpPr>
      <xdr:spPr>
        <a:xfrm>
          <a:off x="89817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7</xdr:col>
      <xdr:colOff>0</xdr:colOff>
      <xdr:row>95</xdr:row>
      <xdr:rowOff>0</xdr:rowOff>
    </xdr:from>
    <xdr:ext cx="184731" cy="264560"/>
    <xdr:sp macro="" textlink="">
      <xdr:nvSpPr>
        <xdr:cNvPr id="212" name="TextBox 211">
          <a:extLst>
            <a:ext uri="{FF2B5EF4-FFF2-40B4-BE49-F238E27FC236}">
              <a16:creationId xmlns:a16="http://schemas.microsoft.com/office/drawing/2014/main" id="{5828BEBF-466E-480C-AD97-76D1478A1105}"/>
            </a:ext>
          </a:extLst>
        </xdr:cNvPr>
        <xdr:cNvSpPr txBox="1"/>
      </xdr:nvSpPr>
      <xdr:spPr>
        <a:xfrm>
          <a:off x="9821333"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9</xdr:col>
      <xdr:colOff>0</xdr:colOff>
      <xdr:row>95</xdr:row>
      <xdr:rowOff>0</xdr:rowOff>
    </xdr:from>
    <xdr:ext cx="184731" cy="264560"/>
    <xdr:sp macro="" textlink="">
      <xdr:nvSpPr>
        <xdr:cNvPr id="213" name="TextBox 212">
          <a:extLst>
            <a:ext uri="{FF2B5EF4-FFF2-40B4-BE49-F238E27FC236}">
              <a16:creationId xmlns:a16="http://schemas.microsoft.com/office/drawing/2014/main" id="{B99459AD-1FD5-4576-8DEC-B51930E02295}"/>
            </a:ext>
          </a:extLst>
        </xdr:cNvPr>
        <xdr:cNvSpPr txBox="1"/>
      </xdr:nvSpPr>
      <xdr:spPr>
        <a:xfrm>
          <a:off x="11585222" y="216746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68792</xdr:colOff>
      <xdr:row>2</xdr:row>
      <xdr:rowOff>6879</xdr:rowOff>
    </xdr:from>
    <xdr:ext cx="4598458" cy="40543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36792" y="368829"/>
          <a:ext cx="4598458"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7</xdr:colOff>
      <xdr:row>0</xdr:row>
      <xdr:rowOff>76200</xdr:rowOff>
    </xdr:from>
    <xdr:to>
      <xdr:col>2</xdr:col>
      <xdr:colOff>178838</xdr:colOff>
      <xdr:row>6</xdr:row>
      <xdr:rowOff>150367</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7" y="76200"/>
          <a:ext cx="4346015" cy="1166367"/>
        </a:xfrm>
        <a:prstGeom prst="rect">
          <a:avLst/>
        </a:prstGeom>
      </xdr:spPr>
    </xdr:pic>
    <xdr:clientData/>
  </xdr:twoCellAnchor>
  <xdr:twoCellAnchor>
    <xdr:from>
      <xdr:col>1</xdr:col>
      <xdr:colOff>123825</xdr:colOff>
      <xdr:row>7</xdr:row>
      <xdr:rowOff>49741</xdr:rowOff>
    </xdr:from>
    <xdr:to>
      <xdr:col>17</xdr:col>
      <xdr:colOff>21166</xdr:colOff>
      <xdr:row>21</xdr:row>
      <xdr:rowOff>104775</xdr:rowOff>
    </xdr:to>
    <xdr:graphicFrame macro="">
      <xdr:nvGraphicFramePr>
        <xdr:cNvPr id="8" name="Chart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6</xdr:col>
      <xdr:colOff>68792</xdr:colOff>
      <xdr:row>0</xdr:row>
      <xdr:rowOff>116416</xdr:rowOff>
    </xdr:from>
    <xdr:ext cx="4191177" cy="40543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7336367" y="116416"/>
          <a:ext cx="4191177" cy="4054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AU" sz="2000" b="1">
            <a:solidFill>
              <a:schemeClr val="bg1"/>
            </a:solidFill>
          </a:endParaRPr>
        </a:p>
      </xdr:txBody>
    </xdr:sp>
    <xdr:clientData/>
  </xdr:oneCellAnchor>
  <xdr:twoCellAnchor editAs="oneCell">
    <xdr:from>
      <xdr:col>0</xdr:col>
      <xdr:colOff>52916</xdr:colOff>
      <xdr:row>0</xdr:row>
      <xdr:rowOff>52917</xdr:rowOff>
    </xdr:from>
    <xdr:to>
      <xdr:col>3</xdr:col>
      <xdr:colOff>294218</xdr:colOff>
      <xdr:row>6</xdr:row>
      <xdr:rowOff>133963</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52916" y="52917"/>
          <a:ext cx="4046008" cy="1217167"/>
        </a:xfrm>
        <a:prstGeom prst="rect">
          <a:avLst/>
        </a:prstGeom>
      </xdr:spPr>
    </xdr:pic>
    <xdr:clientData/>
  </xdr:twoCellAnchor>
  <xdr:twoCellAnchor>
    <xdr:from>
      <xdr:col>1</xdr:col>
      <xdr:colOff>63500</xdr:colOff>
      <xdr:row>7</xdr:row>
      <xdr:rowOff>85719</xdr:rowOff>
    </xdr:from>
    <xdr:to>
      <xdr:col>17</xdr:col>
      <xdr:colOff>169333</xdr:colOff>
      <xdr:row>24</xdr:row>
      <xdr:rowOff>114300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10582</xdr:colOff>
      <xdr:row>0</xdr:row>
      <xdr:rowOff>46566</xdr:rowOff>
    </xdr:from>
    <xdr:to>
      <xdr:col>22</xdr:col>
      <xdr:colOff>603249</xdr:colOff>
      <xdr:row>14</xdr:row>
      <xdr:rowOff>179917</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xdr:colOff>
      <xdr:row>15</xdr:row>
      <xdr:rowOff>99483</xdr:rowOff>
    </xdr:from>
    <xdr:to>
      <xdr:col>23</xdr:col>
      <xdr:colOff>0</xdr:colOff>
      <xdr:row>28</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10584</xdr:colOff>
      <xdr:row>29</xdr:row>
      <xdr:rowOff>25400</xdr:rowOff>
    </xdr:from>
    <xdr:to>
      <xdr:col>23</xdr:col>
      <xdr:colOff>21167</xdr:colOff>
      <xdr:row>42</xdr:row>
      <xdr:rowOff>116417</xdr:rowOff>
    </xdr:to>
    <xdr:graphicFrame macro="">
      <xdr:nvGraphicFramePr>
        <xdr:cNvPr id="4" name="Chart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201083</xdr:colOff>
      <xdr:row>25</xdr:row>
      <xdr:rowOff>14816</xdr:rowOff>
    </xdr:from>
    <xdr:to>
      <xdr:col>6</xdr:col>
      <xdr:colOff>529166</xdr:colOff>
      <xdr:row>43</xdr:row>
      <xdr:rowOff>190499</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529167</xdr:colOff>
      <xdr:row>51</xdr:row>
      <xdr:rowOff>46566</xdr:rowOff>
    </xdr:from>
    <xdr:to>
      <xdr:col>12</xdr:col>
      <xdr:colOff>370417</xdr:colOff>
      <xdr:row>62</xdr:row>
      <xdr:rowOff>74083</xdr:rowOff>
    </xdr:to>
    <xdr:graphicFrame macro="">
      <xdr:nvGraphicFramePr>
        <xdr:cNvPr id="8" name="Chart 7">
          <a:extLst>
            <a:ext uri="{FF2B5EF4-FFF2-40B4-BE49-F238E27FC236}">
              <a16:creationId xmlns:a16="http://schemas.microsoft.com/office/drawing/2014/main" id="{1E1FDDEC-BFA4-57F9-C1AF-89669C8E4A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74083</xdr:colOff>
      <xdr:row>51</xdr:row>
      <xdr:rowOff>42335</xdr:rowOff>
    </xdr:from>
    <xdr:to>
      <xdr:col>5</xdr:col>
      <xdr:colOff>63500</xdr:colOff>
      <xdr:row>62</xdr:row>
      <xdr:rowOff>74085</xdr:rowOff>
    </xdr:to>
    <xdr:graphicFrame macro="">
      <xdr:nvGraphicFramePr>
        <xdr:cNvPr id="9" name="Chart 8">
          <a:extLst>
            <a:ext uri="{FF2B5EF4-FFF2-40B4-BE49-F238E27FC236}">
              <a16:creationId xmlns:a16="http://schemas.microsoft.com/office/drawing/2014/main" id="{43FADB37-F2F7-4869-9747-73597AB98A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146048</xdr:colOff>
      <xdr:row>70</xdr:row>
      <xdr:rowOff>78317</xdr:rowOff>
    </xdr:from>
    <xdr:to>
      <xdr:col>8</xdr:col>
      <xdr:colOff>259290</xdr:colOff>
      <xdr:row>85</xdr:row>
      <xdr:rowOff>125942</xdr:rowOff>
    </xdr:to>
    <xdr:graphicFrame macro="">
      <xdr:nvGraphicFramePr>
        <xdr:cNvPr id="6" name="Chart 5">
          <a:extLst>
            <a:ext uri="{FF2B5EF4-FFF2-40B4-BE49-F238E27FC236}">
              <a16:creationId xmlns:a16="http://schemas.microsoft.com/office/drawing/2014/main" id="{3136E999-35C3-F7B7-F88C-FD07E2AECA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agovau.sharepoint.com/Users/QUNKLM/Desktop/Copy%20of%20Copy%20of%20Copy%20of%2012%20-%20June%202021%20Client%20Benefits%20National%20Summary%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Page"/>
      <sheetName val="MO_W_DASH_NEW (3)"/>
      <sheetName val="Allocation Dashboard"/>
      <sheetName val="Waterfall Dash"/>
      <sheetName val="MO_W_DASHBOARD (2)"/>
      <sheetName val="MO_W_Median_DASHBOARD"/>
      <sheetName val="EMB_W_DASHBOARD"/>
      <sheetName val="W_Data"/>
      <sheetName val="DASHBOARD"/>
      <sheetName val="QA"/>
      <sheetName val="EMB DASHBOARD"/>
      <sheetName val="DASHBOARD (2)"/>
      <sheetName val="EMB DASHBOARD - Allocated"/>
      <sheetName val="VEA DP Summary"/>
      <sheetName val="VEA WW Summary"/>
      <sheetName val="MRCA IL Summary"/>
      <sheetName val="DRCA IL Summary"/>
      <sheetName val="MRCA PI Summary"/>
      <sheetName val="DRCA PI Summary"/>
      <sheetName val="INCAP Summary"/>
      <sheetName val="Backlog Reduction Summary"/>
      <sheetName val="Sheet4"/>
      <sheetName val="CBP Summary"/>
      <sheetName val="PI Backlog Tracking (2)"/>
      <sheetName val="Internal Reviews"/>
      <sheetName val="External Reviews &amp; SAM"/>
      <sheetName val="Accounts"/>
      <sheetName val="Graph Data"/>
      <sheetName val="M_Control_Ref"/>
      <sheetName val="IS Data"/>
      <sheetName val="Income Support Summary 1"/>
      <sheetName val="DHOAS"/>
      <sheetName val="Income Support Summary 2"/>
      <sheetName val="Income Support 1"/>
      <sheetName val="Income Support Claims"/>
      <sheetName val="Sheet1"/>
      <sheetName val="Primary Claims Detail"/>
      <sheetName val="Prim Claims Graphs"/>
      <sheetName val="PI &amp; Incap Detail"/>
      <sheetName val="PI &amp; Incap Graphs"/>
      <sheetName val="Graph Notes"/>
      <sheetName val="Reviews &amp; Recons"/>
      <sheetName val="FYTD Comparision"/>
      <sheetName val="Base Data"/>
      <sheetName val="Compens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A8DD9"/>
    <pageSetUpPr fitToPage="1"/>
  </sheetPr>
  <dimension ref="A1:S86"/>
  <sheetViews>
    <sheetView showGridLines="0" tabSelected="1" zoomScale="80" zoomScaleNormal="80" workbookViewId="0">
      <selection activeCell="A8" sqref="A8"/>
    </sheetView>
  </sheetViews>
  <sheetFormatPr defaultColWidth="9" defaultRowHeight="14.5" x14ac:dyDescent="0.35"/>
  <cols>
    <col min="1" max="1" width="63.26953125" style="4" customWidth="1"/>
    <col min="2" max="5" width="9" style="4"/>
    <col min="6" max="6" width="10.26953125" style="4" customWidth="1"/>
    <col min="7" max="7" width="13" style="4" customWidth="1"/>
    <col min="8" max="11" width="9" style="4"/>
    <col min="12" max="12" width="14.26953125" style="4" customWidth="1"/>
    <col min="13" max="16384" width="9" style="4"/>
  </cols>
  <sheetData>
    <row r="1" spans="1:19" s="2" customFormat="1" x14ac:dyDescent="0.35">
      <c r="A1" s="1"/>
      <c r="B1" s="105"/>
      <c r="C1" s="105"/>
      <c r="D1" s="105"/>
      <c r="E1" s="105"/>
      <c r="F1" s="105"/>
      <c r="G1" s="105"/>
      <c r="H1" s="105"/>
      <c r="I1" s="105"/>
      <c r="J1" s="105"/>
      <c r="K1" s="105"/>
      <c r="L1" s="105"/>
      <c r="M1" s="106"/>
      <c r="N1" s="106"/>
      <c r="O1" s="106"/>
      <c r="P1" s="106"/>
      <c r="Q1" s="106"/>
      <c r="R1" s="106"/>
    </row>
    <row r="2" spans="1:19" s="2" customFormat="1" x14ac:dyDescent="0.35">
      <c r="A2" s="1"/>
      <c r="B2" s="105"/>
      <c r="C2" s="105"/>
      <c r="D2" s="105"/>
      <c r="E2" s="105"/>
      <c r="F2" s="105"/>
      <c r="G2" s="105"/>
      <c r="H2" s="105"/>
      <c r="I2" s="105"/>
      <c r="J2" s="105"/>
      <c r="K2" s="105"/>
      <c r="L2" s="105"/>
      <c r="M2" s="106"/>
      <c r="N2" s="106"/>
      <c r="O2" s="106"/>
      <c r="P2" s="106"/>
      <c r="Q2" s="106"/>
      <c r="R2" s="106"/>
    </row>
    <row r="3" spans="1:19" s="2" customFormat="1" x14ac:dyDescent="0.35">
      <c r="A3" s="1"/>
      <c r="B3" s="105"/>
      <c r="C3" s="105"/>
      <c r="D3" s="105"/>
      <c r="E3" s="105"/>
      <c r="F3" s="105"/>
      <c r="G3" s="105"/>
      <c r="H3" s="105"/>
      <c r="I3" s="105"/>
      <c r="J3" s="105"/>
      <c r="K3" s="105"/>
      <c r="L3" s="105"/>
      <c r="M3" s="106"/>
      <c r="N3" s="106"/>
      <c r="O3" s="106"/>
      <c r="P3" s="106"/>
      <c r="Q3" s="106"/>
      <c r="R3" s="106"/>
    </row>
    <row r="4" spans="1:19" s="2" customFormat="1" x14ac:dyDescent="0.35">
      <c r="A4" s="1"/>
      <c r="B4" s="105"/>
      <c r="C4" s="105"/>
      <c r="D4" s="105"/>
      <c r="E4" s="105"/>
      <c r="F4" s="105"/>
      <c r="G4" s="105"/>
      <c r="H4" s="105"/>
      <c r="I4" s="105"/>
      <c r="J4" s="105"/>
      <c r="K4" s="105"/>
      <c r="L4" s="105"/>
      <c r="M4" s="106"/>
      <c r="N4" s="106"/>
      <c r="O4" s="106"/>
      <c r="P4" s="106"/>
      <c r="Q4" s="106"/>
      <c r="R4" s="106"/>
    </row>
    <row r="5" spans="1:19" s="2" customFormat="1" x14ac:dyDescent="0.35">
      <c r="A5" s="1"/>
      <c r="B5" s="105"/>
      <c r="C5" s="105"/>
      <c r="D5" s="105"/>
      <c r="E5" s="105"/>
      <c r="F5" s="105"/>
      <c r="G5" s="105"/>
      <c r="H5" s="105"/>
      <c r="I5" s="105"/>
      <c r="J5" s="105"/>
      <c r="K5" s="105"/>
      <c r="L5" s="105"/>
      <c r="M5" s="106"/>
      <c r="N5" s="106"/>
      <c r="O5" s="106"/>
      <c r="P5" s="106"/>
      <c r="Q5" s="106"/>
      <c r="R5" s="106"/>
    </row>
    <row r="6" spans="1:19" s="2" customFormat="1" x14ac:dyDescent="0.35">
      <c r="A6" s="107"/>
      <c r="B6" s="108"/>
      <c r="C6" s="108"/>
      <c r="D6" s="108"/>
      <c r="E6" s="108"/>
      <c r="F6" s="108"/>
      <c r="G6" s="108"/>
      <c r="H6" s="108"/>
      <c r="I6" s="108"/>
      <c r="J6" s="108"/>
      <c r="K6" s="108"/>
      <c r="L6" s="108"/>
      <c r="M6" s="106"/>
      <c r="N6" s="106"/>
      <c r="O6" s="106"/>
      <c r="P6" s="106"/>
      <c r="Q6" s="106"/>
      <c r="R6" s="106"/>
      <c r="S6" s="11"/>
    </row>
    <row r="7" spans="1:19" s="2" customFormat="1" x14ac:dyDescent="0.35">
      <c r="A7" s="107"/>
      <c r="B7" s="108"/>
      <c r="C7" s="108"/>
      <c r="D7" s="108"/>
      <c r="E7" s="108"/>
      <c r="F7" s="108"/>
      <c r="G7" s="108"/>
      <c r="H7" s="108"/>
      <c r="I7" s="108"/>
      <c r="J7" s="108"/>
      <c r="K7" s="108"/>
      <c r="L7" s="108"/>
      <c r="M7" s="106"/>
      <c r="N7" s="106"/>
      <c r="O7" s="106"/>
      <c r="P7" s="106"/>
      <c r="Q7" s="106"/>
      <c r="R7" s="106"/>
      <c r="S7" s="11"/>
    </row>
    <row r="8" spans="1:19" x14ac:dyDescent="0.35">
      <c r="L8" s="115">
        <v>45869</v>
      </c>
    </row>
    <row r="10" spans="1:19" x14ac:dyDescent="0.35">
      <c r="A10" s="109" t="s">
        <v>0</v>
      </c>
      <c r="B10" s="110"/>
    </row>
    <row r="11" spans="1:19" x14ac:dyDescent="0.35">
      <c r="A11" s="111" t="s">
        <v>1</v>
      </c>
      <c r="B11" s="110"/>
    </row>
    <row r="12" spans="1:19" x14ac:dyDescent="0.35">
      <c r="A12" s="210" t="s">
        <v>2</v>
      </c>
      <c r="B12" s="45"/>
    </row>
    <row r="14" spans="1:19" x14ac:dyDescent="0.35">
      <c r="A14" s="109" t="s">
        <v>3</v>
      </c>
      <c r="B14" s="110"/>
    </row>
    <row r="15" spans="1:19" x14ac:dyDescent="0.35">
      <c r="A15" s="111" t="s">
        <v>4</v>
      </c>
      <c r="B15" s="110"/>
    </row>
    <row r="16" spans="1:19" x14ac:dyDescent="0.35">
      <c r="A16" s="6" t="s">
        <v>5</v>
      </c>
      <c r="B16" s="45"/>
      <c r="C16" s="4" t="s">
        <v>6</v>
      </c>
    </row>
    <row r="17" spans="1:3" x14ac:dyDescent="0.35">
      <c r="A17" s="8" t="s">
        <v>7</v>
      </c>
      <c r="B17" s="45"/>
    </row>
    <row r="19" spans="1:3" x14ac:dyDescent="0.35">
      <c r="A19" s="109" t="s">
        <v>8</v>
      </c>
      <c r="B19" s="110"/>
    </row>
    <row r="20" spans="1:3" x14ac:dyDescent="0.35">
      <c r="A20" s="111" t="s">
        <v>9</v>
      </c>
      <c r="B20" s="110"/>
    </row>
    <row r="21" spans="1:3" x14ac:dyDescent="0.35">
      <c r="A21" s="210" t="s">
        <v>10</v>
      </c>
      <c r="B21" s="45"/>
      <c r="C21" s="4" t="s">
        <v>6</v>
      </c>
    </row>
    <row r="22" spans="1:3" x14ac:dyDescent="0.35">
      <c r="A22" s="210" t="s">
        <v>11</v>
      </c>
      <c r="B22" s="45"/>
    </row>
    <row r="23" spans="1:3" x14ac:dyDescent="0.35">
      <c r="A23" s="210" t="s">
        <v>12</v>
      </c>
      <c r="B23" s="45"/>
    </row>
    <row r="24" spans="1:3" x14ac:dyDescent="0.35">
      <c r="A24" s="210" t="s">
        <v>13</v>
      </c>
      <c r="B24" s="45"/>
    </row>
    <row r="26" spans="1:3" x14ac:dyDescent="0.35">
      <c r="A26" s="109" t="s">
        <v>14</v>
      </c>
      <c r="B26" s="110" t="s">
        <v>6</v>
      </c>
    </row>
    <row r="27" spans="1:3" ht="29.15" customHeight="1" x14ac:dyDescent="0.35">
      <c r="A27" s="219" t="s">
        <v>15</v>
      </c>
      <c r="B27" s="219"/>
    </row>
    <row r="28" spans="1:3" x14ac:dyDescent="0.35">
      <c r="A28" s="211" t="s">
        <v>16</v>
      </c>
      <c r="B28" s="45"/>
    </row>
    <row r="29" spans="1:3" x14ac:dyDescent="0.35">
      <c r="A29" s="211" t="s">
        <v>17</v>
      </c>
      <c r="B29" s="45"/>
      <c r="C29" s="112"/>
    </row>
    <row r="31" spans="1:3" x14ac:dyDescent="0.35">
      <c r="A31" s="109" t="s">
        <v>18</v>
      </c>
      <c r="B31" s="110"/>
    </row>
    <row r="32" spans="1:3" x14ac:dyDescent="0.35">
      <c r="A32" s="219" t="s">
        <v>19</v>
      </c>
      <c r="B32" s="219"/>
    </row>
    <row r="33" spans="1:2" ht="14.65" customHeight="1" x14ac:dyDescent="0.35">
      <c r="A33" s="210" t="s">
        <v>20</v>
      </c>
      <c r="B33" s="45"/>
    </row>
    <row r="34" spans="1:2" x14ac:dyDescent="0.35">
      <c r="A34" s="6" t="s">
        <v>21</v>
      </c>
      <c r="B34" s="45"/>
    </row>
    <row r="35" spans="1:2" x14ac:dyDescent="0.35">
      <c r="A35" s="73" t="s">
        <v>22</v>
      </c>
      <c r="B35" s="45"/>
    </row>
    <row r="36" spans="1:2" x14ac:dyDescent="0.35">
      <c r="A36" s="73" t="s">
        <v>23</v>
      </c>
      <c r="B36" s="45"/>
    </row>
    <row r="38" spans="1:2" x14ac:dyDescent="0.35">
      <c r="A38" s="109" t="s">
        <v>24</v>
      </c>
      <c r="B38" s="110" t="s">
        <v>6</v>
      </c>
    </row>
    <row r="39" spans="1:2" x14ac:dyDescent="0.35">
      <c r="A39" s="220" t="s">
        <v>25</v>
      </c>
      <c r="B39" s="220"/>
    </row>
    <row r="40" spans="1:2" x14ac:dyDescent="0.35">
      <c r="A40" s="212" t="s">
        <v>26</v>
      </c>
      <c r="B40" s="45"/>
    </row>
    <row r="41" spans="1:2" x14ac:dyDescent="0.35">
      <c r="A41" s="212" t="s">
        <v>27</v>
      </c>
      <c r="B41" s="45"/>
    </row>
    <row r="42" spans="1:2" x14ac:dyDescent="0.35">
      <c r="A42" s="212" t="s">
        <v>28</v>
      </c>
      <c r="B42" s="45"/>
    </row>
    <row r="43" spans="1:2" x14ac:dyDescent="0.35">
      <c r="A43" s="212" t="s">
        <v>29</v>
      </c>
      <c r="B43" s="45"/>
    </row>
    <row r="44" spans="1:2" x14ac:dyDescent="0.35">
      <c r="A44" s="212" t="s">
        <v>30</v>
      </c>
      <c r="B44" s="45"/>
    </row>
    <row r="46" spans="1:2" x14ac:dyDescent="0.35">
      <c r="A46" s="109" t="s">
        <v>31</v>
      </c>
      <c r="B46" s="110"/>
    </row>
    <row r="47" spans="1:2" x14ac:dyDescent="0.35">
      <c r="A47" s="221" t="s">
        <v>32</v>
      </c>
      <c r="B47" s="221"/>
    </row>
    <row r="48" spans="1:2" x14ac:dyDescent="0.35">
      <c r="A48" s="213" t="s">
        <v>33</v>
      </c>
      <c r="B48" s="45"/>
    </row>
    <row r="49" spans="1:8" x14ac:dyDescent="0.35">
      <c r="A49" s="213" t="s">
        <v>34</v>
      </c>
      <c r="B49" s="45"/>
      <c r="C49" s="114"/>
      <c r="D49" s="114"/>
      <c r="E49" s="114"/>
      <c r="F49" s="114"/>
      <c r="G49" s="114"/>
      <c r="H49" s="114"/>
    </row>
    <row r="50" spans="1:8" ht="14.25" customHeight="1" x14ac:dyDescent="0.35"/>
    <row r="86" spans="1:2" x14ac:dyDescent="0.35">
      <c r="A86" s="113"/>
      <c r="B86" s="59"/>
    </row>
  </sheetData>
  <mergeCells count="4">
    <mergeCell ref="A27:B27"/>
    <mergeCell ref="A39:B39"/>
    <mergeCell ref="A32:B32"/>
    <mergeCell ref="A47:B47"/>
  </mergeCells>
  <hyperlinks>
    <hyperlink ref="A12" location="'Claims Received'!A23" display="Incoming claims - Net claims received" xr:uid="{C046EC38-64A5-4A82-B7F0-1449D51E6AAC}"/>
    <hyperlink ref="A48" location="'Acceptance Rates '!Condition_Acceptance_Rates" display="Condition Acceptance Rates" xr:uid="{066478D9-62E5-4AF2-8F41-C7FE6FD64A86}"/>
    <hyperlink ref="A49" location="Claim_Acceptance_Rates" display="Claim Acceptance Rates" xr:uid="{543AE96F-C48D-4A6B-8482-FA3C4E8BB88A}"/>
    <hyperlink ref="A44" location="Conditions!Condition__determined_1" display="Conditions Determined" xr:uid="{BAA61C9F-F2A0-4734-9932-C91530FAD717}"/>
    <hyperlink ref="A40" location="Incoming_Conditions" display="Incoming Conditions - Net Conditions Received" xr:uid="{1D9FF456-5A40-4D9C-B16A-D092D201A11F}"/>
    <hyperlink ref="A42" location="Conditions!Conditions_being_processed_by_an" display="Conditions Being Processed" xr:uid="{E5CE0811-5F90-4D67-964B-5794EEB2F2FA}"/>
    <hyperlink ref="A41" location="Conditions!Conditions_unallocated" display="Conditions Unallocated" xr:uid="{DA750DB4-A50D-4912-9B49-D35BEC893489}"/>
    <hyperlink ref="A43" location="Conditions!Conditions_On_hand" display="Conditions On Hand" xr:uid="{1011E8D0-2F89-44C0-A88E-8D7D51AC07DE}"/>
    <hyperlink ref="A33" location="'Time Taken to Process'!A24" display="Time taken to allocate" xr:uid="{FB9B226E-16C0-44C0-AF14-3AA9C53DC23A}"/>
    <hyperlink ref="A34" location="'Time Taken to Process'!A36" display="Time taken with a DVA Officer" xr:uid="{CF49D4E7-8A4E-4DFE-9319-BF3A4CB88574}"/>
    <hyperlink ref="A35" location="'Time Taken to Process'!A47" display="Time taken to process - Claims" xr:uid="{935857D8-F219-423E-A3E9-B1FC496419CC}"/>
    <hyperlink ref="A36" location="'Time Taken to Process'!A60" display="Time taken to process - Conditions" xr:uid="{0F1B113D-79B7-4529-83BF-C59A822A3870}"/>
    <hyperlink ref="A28" location="Determinations!Determinations___Claims​" display="Claim Determinations" xr:uid="{42B9AD79-69E0-42B1-88E1-03C20A8C3846}"/>
    <hyperlink ref="A29" location="Determinations!Age_distribution_of_Determinations_2" display="Age distribution of Determinations​" xr:uid="{AA9127F8-8C66-4BD9-884E-D72F5C79EE10}"/>
    <hyperlink ref="A21" location="Claims_being_Processed​" display="Claims being Processed​" xr:uid="{A195CCC0-7560-47AA-A25B-7C946343B88C}"/>
    <hyperlink ref="A22" location="'Claims Being Processed'!Age_distribution_of_Claims_being_processed​" display="Age distribution of claims being processed​" xr:uid="{071166BC-ED89-4E60-9ACD-C896A7FE31CC}"/>
    <hyperlink ref="A23" location="'Claims Being Processed'!Claims_on_hand​_1" display="Claims on hand​" xr:uid="{4FBD824F-906E-428F-88A1-B0B62B9844A3}"/>
    <hyperlink ref="A24" location="'Claims Being Processed'!Age_distribution_of_all_claims_on_hand​" display="Age distribution of claims on hand​" xr:uid="{F1F5E698-8F0F-4F88-A864-78DB45EF06C5}"/>
    <hyperlink ref="A17" location="'Unallocated Claims'!A47" display="Age distribution of unallocated claims​" xr:uid="{C4166281-12F6-47F6-B58A-6B29D00709B3}"/>
  </hyperlinks>
  <pageMargins left="0.7" right="0.7" top="0.75" bottom="0.75" header="0.3" footer="0.3"/>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AU53"/>
  <sheetViews>
    <sheetView showGridLines="0" zoomScale="90" zoomScaleNormal="90" workbookViewId="0">
      <selection activeCell="A8" sqref="A8"/>
    </sheetView>
  </sheetViews>
  <sheetFormatPr defaultColWidth="9" defaultRowHeight="14.5" x14ac:dyDescent="0.35"/>
  <cols>
    <col min="1" max="1" width="45.54296875" style="4" customWidth="1"/>
    <col min="2" max="4" width="11.7265625" style="4" customWidth="1"/>
    <col min="5" max="18" width="9" style="4" customWidth="1"/>
    <col min="19" max="19" width="11" style="4" customWidth="1"/>
    <col min="20" max="20" width="12.26953125" style="4" bestFit="1" customWidth="1"/>
    <col min="21" max="16384" width="9"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T8" s="134">
        <v>45869</v>
      </c>
    </row>
    <row r="9" spans="1:20" ht="18.5" x14ac:dyDescent="0.45">
      <c r="A9" s="5" t="s">
        <v>0</v>
      </c>
    </row>
    <row r="10" spans="1:20" x14ac:dyDescent="0.35">
      <c r="A10" s="6" t="s">
        <v>2</v>
      </c>
    </row>
    <row r="11" spans="1:20" x14ac:dyDescent="0.35">
      <c r="F11" s="4" t="s">
        <v>6</v>
      </c>
    </row>
    <row r="23" spans="1:47" s="2" customFormat="1" ht="15" customHeight="1" x14ac:dyDescent="0.35">
      <c r="A23" s="135" t="s">
        <v>35</v>
      </c>
      <c r="B23" s="229" t="s">
        <v>36</v>
      </c>
      <c r="C23" s="229" t="s">
        <v>37</v>
      </c>
      <c r="D23" s="229" t="s">
        <v>38</v>
      </c>
      <c r="E23" s="226">
        <v>45474</v>
      </c>
      <c r="F23" s="226">
        <v>45505</v>
      </c>
      <c r="G23" s="226">
        <v>45536</v>
      </c>
      <c r="H23" s="226">
        <v>45566</v>
      </c>
      <c r="I23" s="226">
        <v>45597</v>
      </c>
      <c r="J23" s="226">
        <v>45627</v>
      </c>
      <c r="K23" s="226">
        <v>45658</v>
      </c>
      <c r="L23" s="226">
        <v>45689</v>
      </c>
      <c r="M23" s="226">
        <v>45717</v>
      </c>
      <c r="N23" s="226">
        <v>45748</v>
      </c>
      <c r="O23" s="226">
        <v>45778</v>
      </c>
      <c r="P23" s="226">
        <v>45809</v>
      </c>
      <c r="Q23" s="226">
        <v>45839</v>
      </c>
      <c r="R23" s="224" t="s">
        <v>39</v>
      </c>
      <c r="S23" s="224" t="s">
        <v>40</v>
      </c>
      <c r="T23" s="222" t="s">
        <v>41</v>
      </c>
      <c r="Z23" s="11"/>
      <c r="AA23" s="11"/>
      <c r="AB23" s="11"/>
      <c r="AC23" s="11"/>
      <c r="AD23" s="11"/>
      <c r="AE23" s="11"/>
      <c r="AF23" s="11"/>
      <c r="AG23" s="11"/>
      <c r="AH23" s="11"/>
      <c r="AI23" s="11"/>
      <c r="AJ23" s="11"/>
      <c r="AK23" s="11"/>
      <c r="AL23" s="11"/>
      <c r="AM23" s="11"/>
      <c r="AN23" s="11"/>
      <c r="AO23" s="11"/>
      <c r="AP23" s="11"/>
      <c r="AQ23" s="11"/>
      <c r="AR23" s="11"/>
      <c r="AS23" s="11"/>
      <c r="AT23" s="11"/>
      <c r="AU23" s="11"/>
    </row>
    <row r="24" spans="1:47" s="2" customFormat="1" ht="27.75" customHeight="1" x14ac:dyDescent="0.3">
      <c r="A24" s="176" t="s">
        <v>42</v>
      </c>
      <c r="B24" s="230"/>
      <c r="C24" s="230"/>
      <c r="D24" s="230"/>
      <c r="E24" s="227"/>
      <c r="F24" s="227"/>
      <c r="G24" s="227"/>
      <c r="H24" s="227"/>
      <c r="I24" s="227"/>
      <c r="J24" s="227"/>
      <c r="K24" s="227"/>
      <c r="L24" s="227"/>
      <c r="M24" s="227"/>
      <c r="N24" s="227"/>
      <c r="O24" s="227"/>
      <c r="P24" s="227"/>
      <c r="Q24" s="227"/>
      <c r="R24" s="225"/>
      <c r="S24" s="225"/>
      <c r="T24" s="223"/>
      <c r="V24" s="12" t="s">
        <v>6</v>
      </c>
      <c r="W24" s="2" t="s">
        <v>6</v>
      </c>
      <c r="Z24" s="11"/>
      <c r="AA24" s="11"/>
      <c r="AB24" s="11"/>
      <c r="AC24" s="11"/>
      <c r="AD24" s="11"/>
      <c r="AE24" s="11"/>
      <c r="AF24" s="11"/>
      <c r="AG24" s="11"/>
      <c r="AH24" s="11"/>
      <c r="AI24" s="11"/>
      <c r="AJ24" s="11"/>
      <c r="AK24" s="11"/>
      <c r="AL24" s="11"/>
      <c r="AM24" s="11"/>
      <c r="AN24" s="11"/>
      <c r="AO24" s="11"/>
      <c r="AP24" s="11"/>
      <c r="AQ24" s="11"/>
      <c r="AR24" s="11"/>
      <c r="AS24" s="11"/>
      <c r="AT24" s="11"/>
      <c r="AU24" s="11"/>
    </row>
    <row r="25" spans="1:47" s="2" customFormat="1" x14ac:dyDescent="0.35">
      <c r="A25" s="13" t="s">
        <v>43</v>
      </c>
      <c r="B25" s="14">
        <v>2169</v>
      </c>
      <c r="C25" s="14">
        <v>2163</v>
      </c>
      <c r="D25" s="14">
        <v>2772</v>
      </c>
      <c r="E25" s="15">
        <v>243</v>
      </c>
      <c r="F25" s="15">
        <v>240</v>
      </c>
      <c r="G25" s="15">
        <v>210</v>
      </c>
      <c r="H25" s="15">
        <v>226</v>
      </c>
      <c r="I25" s="15">
        <v>233</v>
      </c>
      <c r="J25" s="15">
        <v>179</v>
      </c>
      <c r="K25" s="15">
        <v>185</v>
      </c>
      <c r="L25" s="15">
        <v>233</v>
      </c>
      <c r="M25" s="15">
        <v>276</v>
      </c>
      <c r="N25" s="15">
        <v>186</v>
      </c>
      <c r="O25" s="15">
        <v>281</v>
      </c>
      <c r="P25" s="15">
        <v>280</v>
      </c>
      <c r="Q25" s="15">
        <v>247</v>
      </c>
      <c r="R25" s="14">
        <v>247</v>
      </c>
      <c r="S25" s="14">
        <v>243</v>
      </c>
      <c r="T25" s="16">
        <f t="shared" ref="T25:T38" si="0">IF(S25&gt;0,(R25-S25)/S25,"")</f>
        <v>1.646090534979424E-2</v>
      </c>
      <c r="AA25" s="11"/>
      <c r="AB25" s="11"/>
      <c r="AC25" s="11"/>
      <c r="AD25" s="11"/>
      <c r="AE25" s="11"/>
      <c r="AF25" s="11"/>
      <c r="AG25" s="11"/>
      <c r="AH25" s="11"/>
      <c r="AI25" s="11"/>
      <c r="AJ25" s="11"/>
      <c r="AK25" s="11"/>
      <c r="AL25" s="11"/>
      <c r="AM25" s="11"/>
      <c r="AN25" s="11"/>
      <c r="AO25" s="11"/>
      <c r="AP25" s="11"/>
      <c r="AQ25" s="11"/>
      <c r="AR25" s="11"/>
      <c r="AS25" s="11"/>
      <c r="AT25" s="11"/>
      <c r="AU25" s="11"/>
    </row>
    <row r="26" spans="1:47" s="2" customFormat="1" x14ac:dyDescent="0.35">
      <c r="A26" s="13" t="s">
        <v>44</v>
      </c>
      <c r="B26" s="14">
        <v>20499</v>
      </c>
      <c r="C26" s="14">
        <v>23648</v>
      </c>
      <c r="D26" s="14">
        <v>26758</v>
      </c>
      <c r="E26" s="15">
        <v>2561</v>
      </c>
      <c r="F26" s="15">
        <v>2471</v>
      </c>
      <c r="G26" s="15">
        <v>2309</v>
      </c>
      <c r="H26" s="15">
        <v>2478</v>
      </c>
      <c r="I26" s="15">
        <v>2323</v>
      </c>
      <c r="J26" s="15">
        <v>1643</v>
      </c>
      <c r="K26" s="15">
        <v>1979</v>
      </c>
      <c r="L26" s="15">
        <v>2462</v>
      </c>
      <c r="M26" s="15">
        <v>2427</v>
      </c>
      <c r="N26" s="15">
        <v>1927</v>
      </c>
      <c r="O26" s="15">
        <v>2061</v>
      </c>
      <c r="P26" s="15">
        <v>2117</v>
      </c>
      <c r="Q26" s="15">
        <v>2483</v>
      </c>
      <c r="R26" s="14">
        <v>2483</v>
      </c>
      <c r="S26" s="14">
        <v>2561</v>
      </c>
      <c r="T26" s="16">
        <f t="shared" si="0"/>
        <v>-3.0456852791878174E-2</v>
      </c>
      <c r="Z26" s="11"/>
      <c r="AA26" s="11"/>
      <c r="AB26" s="11"/>
      <c r="AC26" s="11"/>
      <c r="AD26" s="11"/>
      <c r="AE26" s="11"/>
      <c r="AF26" s="11"/>
      <c r="AG26" s="11"/>
      <c r="AH26" s="11"/>
      <c r="AI26" s="11"/>
      <c r="AJ26" s="11"/>
      <c r="AK26" s="11"/>
      <c r="AL26" s="11"/>
      <c r="AM26" s="11"/>
      <c r="AN26" s="11"/>
      <c r="AO26" s="11"/>
      <c r="AP26" s="11"/>
      <c r="AQ26" s="11"/>
      <c r="AR26" s="11"/>
      <c r="AS26" s="11"/>
      <c r="AT26" s="11"/>
      <c r="AU26" s="11"/>
    </row>
    <row r="27" spans="1:47" s="2" customFormat="1" x14ac:dyDescent="0.35">
      <c r="A27" s="13" t="s">
        <v>45</v>
      </c>
      <c r="B27" s="14">
        <v>1546</v>
      </c>
      <c r="C27" s="14">
        <v>1740</v>
      </c>
      <c r="D27" s="14">
        <v>1903</v>
      </c>
      <c r="E27" s="15">
        <v>164</v>
      </c>
      <c r="F27" s="15">
        <v>204</v>
      </c>
      <c r="G27" s="15">
        <v>177</v>
      </c>
      <c r="H27" s="15">
        <v>178</v>
      </c>
      <c r="I27" s="15">
        <v>169</v>
      </c>
      <c r="J27" s="15">
        <v>116</v>
      </c>
      <c r="K27" s="15">
        <v>110</v>
      </c>
      <c r="L27" s="15">
        <v>145</v>
      </c>
      <c r="M27" s="15">
        <v>144</v>
      </c>
      <c r="N27" s="15">
        <v>133</v>
      </c>
      <c r="O27" s="15">
        <v>178</v>
      </c>
      <c r="P27" s="15">
        <v>185</v>
      </c>
      <c r="Q27" s="15">
        <v>204</v>
      </c>
      <c r="R27" s="14">
        <v>204</v>
      </c>
      <c r="S27" s="14">
        <v>164</v>
      </c>
      <c r="T27" s="16">
        <f t="shared" si="0"/>
        <v>0.24390243902439024</v>
      </c>
      <c r="Z27" s="11"/>
      <c r="AA27" s="11"/>
      <c r="AB27" s="11"/>
      <c r="AC27" s="11"/>
      <c r="AD27" s="11"/>
      <c r="AE27" s="11"/>
      <c r="AF27" s="11"/>
      <c r="AG27" s="11"/>
      <c r="AH27" s="11"/>
      <c r="AI27" s="11"/>
      <c r="AJ27" s="11"/>
      <c r="AK27" s="11"/>
      <c r="AL27" s="11"/>
      <c r="AM27" s="11"/>
      <c r="AN27" s="11"/>
      <c r="AO27" s="11"/>
      <c r="AP27" s="11"/>
      <c r="AQ27" s="11"/>
      <c r="AR27" s="11"/>
      <c r="AS27" s="11"/>
      <c r="AT27" s="11"/>
      <c r="AU27" s="11"/>
    </row>
    <row r="28" spans="1:47" s="2" customFormat="1" x14ac:dyDescent="0.35">
      <c r="A28" s="13" t="s">
        <v>46</v>
      </c>
      <c r="B28" s="14">
        <v>2741</v>
      </c>
      <c r="C28" s="14">
        <v>2252</v>
      </c>
      <c r="D28" s="14">
        <v>3017</v>
      </c>
      <c r="E28" s="15">
        <v>300</v>
      </c>
      <c r="F28" s="15">
        <v>239</v>
      </c>
      <c r="G28" s="15">
        <v>177</v>
      </c>
      <c r="H28" s="15">
        <v>199</v>
      </c>
      <c r="I28" s="15">
        <v>251</v>
      </c>
      <c r="J28" s="15">
        <v>207</v>
      </c>
      <c r="K28" s="15">
        <v>233</v>
      </c>
      <c r="L28" s="15">
        <v>314</v>
      </c>
      <c r="M28" s="15">
        <v>343</v>
      </c>
      <c r="N28" s="15">
        <v>220</v>
      </c>
      <c r="O28" s="15">
        <v>276</v>
      </c>
      <c r="P28" s="15">
        <v>258</v>
      </c>
      <c r="Q28" s="15">
        <v>277</v>
      </c>
      <c r="R28" s="14">
        <v>277</v>
      </c>
      <c r="S28" s="14">
        <v>300</v>
      </c>
      <c r="T28" s="16">
        <f t="shared" si="0"/>
        <v>-7.6666666666666661E-2</v>
      </c>
      <c r="Z28" s="11"/>
      <c r="AA28" s="11"/>
      <c r="AB28" s="11"/>
      <c r="AC28" s="11"/>
      <c r="AD28" s="11"/>
      <c r="AE28" s="11"/>
      <c r="AF28" s="11"/>
      <c r="AG28" s="11"/>
      <c r="AH28" s="11"/>
      <c r="AI28" s="11"/>
      <c r="AJ28" s="11"/>
      <c r="AK28" s="11"/>
      <c r="AL28" s="11"/>
      <c r="AM28" s="11"/>
      <c r="AN28" s="11"/>
      <c r="AO28" s="11"/>
      <c r="AP28" s="11"/>
      <c r="AQ28" s="11"/>
      <c r="AR28" s="11"/>
      <c r="AS28" s="11"/>
      <c r="AT28" s="11"/>
      <c r="AU28" s="11"/>
    </row>
    <row r="29" spans="1:47" s="2" customFormat="1" x14ac:dyDescent="0.35">
      <c r="A29" s="13" t="s">
        <v>47</v>
      </c>
      <c r="B29" s="14">
        <v>13847</v>
      </c>
      <c r="C29" s="14">
        <v>15164</v>
      </c>
      <c r="D29" s="14">
        <v>16751</v>
      </c>
      <c r="E29" s="15">
        <v>1417</v>
      </c>
      <c r="F29" s="15">
        <v>1554</v>
      </c>
      <c r="G29" s="15">
        <v>1394</v>
      </c>
      <c r="H29" s="15">
        <v>1554</v>
      </c>
      <c r="I29" s="15">
        <v>1508</v>
      </c>
      <c r="J29" s="15">
        <v>1089</v>
      </c>
      <c r="K29" s="15">
        <v>1137</v>
      </c>
      <c r="L29" s="15">
        <v>1415</v>
      </c>
      <c r="M29" s="15">
        <v>1494</v>
      </c>
      <c r="N29" s="15">
        <v>1255</v>
      </c>
      <c r="O29" s="15">
        <v>1460</v>
      </c>
      <c r="P29" s="15">
        <v>1474</v>
      </c>
      <c r="Q29" s="15">
        <v>1604</v>
      </c>
      <c r="R29" s="14">
        <v>1604</v>
      </c>
      <c r="S29" s="14">
        <v>1417</v>
      </c>
      <c r="T29" s="16">
        <f t="shared" si="0"/>
        <v>0.13196894848270996</v>
      </c>
      <c r="Z29" s="11"/>
      <c r="AA29" s="11"/>
      <c r="AB29" s="11"/>
      <c r="AC29" s="11"/>
      <c r="AD29" s="11"/>
      <c r="AE29" s="11"/>
      <c r="AF29" s="11"/>
      <c r="AG29" s="11"/>
      <c r="AH29" s="11"/>
      <c r="AI29" s="11"/>
      <c r="AJ29" s="11"/>
      <c r="AK29" s="11"/>
      <c r="AL29" s="11"/>
      <c r="AM29" s="11"/>
      <c r="AN29" s="11"/>
      <c r="AO29" s="11"/>
      <c r="AP29" s="11"/>
      <c r="AQ29" s="11"/>
      <c r="AR29" s="11"/>
      <c r="AS29" s="11"/>
      <c r="AT29" s="11"/>
      <c r="AU29" s="11"/>
    </row>
    <row r="30" spans="1:47" s="2" customFormat="1" x14ac:dyDescent="0.35">
      <c r="A30" s="13" t="s">
        <v>48</v>
      </c>
      <c r="B30" s="14">
        <v>1555</v>
      </c>
      <c r="C30" s="14">
        <v>1809</v>
      </c>
      <c r="D30" s="14">
        <v>1830</v>
      </c>
      <c r="E30" s="15">
        <v>160</v>
      </c>
      <c r="F30" s="15">
        <v>172</v>
      </c>
      <c r="G30" s="15">
        <v>127</v>
      </c>
      <c r="H30" s="15">
        <v>161</v>
      </c>
      <c r="I30" s="15">
        <v>158</v>
      </c>
      <c r="J30" s="15">
        <v>112</v>
      </c>
      <c r="K30" s="15">
        <v>123</v>
      </c>
      <c r="L30" s="15">
        <v>160</v>
      </c>
      <c r="M30" s="15">
        <v>163</v>
      </c>
      <c r="N30" s="15">
        <v>171</v>
      </c>
      <c r="O30" s="15">
        <v>169</v>
      </c>
      <c r="P30" s="15">
        <v>154</v>
      </c>
      <c r="Q30" s="15">
        <v>171</v>
      </c>
      <c r="R30" s="14">
        <v>171</v>
      </c>
      <c r="S30" s="14">
        <v>160</v>
      </c>
      <c r="T30" s="16">
        <f t="shared" si="0"/>
        <v>6.8750000000000006E-2</v>
      </c>
      <c r="Z30" s="11"/>
      <c r="AA30" s="11"/>
      <c r="AB30" s="11"/>
      <c r="AC30" s="11"/>
      <c r="AD30" s="11"/>
      <c r="AE30" s="11"/>
      <c r="AF30" s="11"/>
      <c r="AG30" s="11"/>
      <c r="AH30" s="11"/>
      <c r="AI30" s="11"/>
      <c r="AJ30" s="11"/>
      <c r="AK30" s="11"/>
      <c r="AL30" s="11"/>
      <c r="AM30" s="11"/>
      <c r="AN30" s="11"/>
      <c r="AO30" s="11"/>
      <c r="AP30" s="11"/>
      <c r="AQ30" s="11"/>
      <c r="AR30" s="11"/>
      <c r="AS30" s="11"/>
      <c r="AT30" s="11"/>
      <c r="AU30" s="11"/>
    </row>
    <row r="31" spans="1:47" s="2" customFormat="1" x14ac:dyDescent="0.35">
      <c r="A31" s="137" t="s">
        <v>49</v>
      </c>
      <c r="B31" s="138">
        <f t="shared" ref="B31:C31" si="1">SUM(B25:B30)</f>
        <v>42357</v>
      </c>
      <c r="C31" s="138">
        <f t="shared" si="1"/>
        <v>46776</v>
      </c>
      <c r="D31" s="138">
        <v>53031</v>
      </c>
      <c r="E31" s="138">
        <f t="shared" ref="E31:P31" si="2">SUM(E25:E30)</f>
        <v>4845</v>
      </c>
      <c r="F31" s="138">
        <f t="shared" si="2"/>
        <v>4880</v>
      </c>
      <c r="G31" s="138">
        <f t="shared" si="2"/>
        <v>4394</v>
      </c>
      <c r="H31" s="138">
        <f t="shared" si="2"/>
        <v>4796</v>
      </c>
      <c r="I31" s="138">
        <f t="shared" si="2"/>
        <v>4642</v>
      </c>
      <c r="J31" s="138">
        <f t="shared" si="2"/>
        <v>3346</v>
      </c>
      <c r="K31" s="138">
        <f t="shared" si="2"/>
        <v>3767</v>
      </c>
      <c r="L31" s="138">
        <f t="shared" si="2"/>
        <v>4729</v>
      </c>
      <c r="M31" s="138">
        <f t="shared" si="2"/>
        <v>4847</v>
      </c>
      <c r="N31" s="138">
        <f t="shared" si="2"/>
        <v>3892</v>
      </c>
      <c r="O31" s="138">
        <f t="shared" si="2"/>
        <v>4425</v>
      </c>
      <c r="P31" s="138">
        <f t="shared" si="2"/>
        <v>4468</v>
      </c>
      <c r="Q31" s="138">
        <f t="shared" ref="Q31" si="3">SUM(Q25:Q30)</f>
        <v>4986</v>
      </c>
      <c r="R31" s="138">
        <v>4986</v>
      </c>
      <c r="S31" s="138">
        <v>4845</v>
      </c>
      <c r="T31" s="173">
        <f t="shared" si="0"/>
        <v>2.910216718266254E-2</v>
      </c>
      <c r="Z31" s="11"/>
      <c r="AA31" s="11"/>
      <c r="AB31" s="11"/>
      <c r="AC31" s="11"/>
      <c r="AD31" s="11"/>
      <c r="AE31" s="11"/>
      <c r="AF31" s="11"/>
      <c r="AG31" s="11"/>
      <c r="AH31" s="11"/>
      <c r="AI31" s="11"/>
      <c r="AJ31" s="11"/>
      <c r="AK31" s="11"/>
      <c r="AL31" s="11"/>
      <c r="AM31" s="11"/>
      <c r="AN31" s="11"/>
      <c r="AO31" s="11"/>
      <c r="AP31" s="11"/>
      <c r="AQ31" s="11"/>
      <c r="AR31" s="11"/>
      <c r="AS31" s="11"/>
      <c r="AT31" s="11"/>
      <c r="AU31" s="11"/>
    </row>
    <row r="32" spans="1:47" s="2" customFormat="1" x14ac:dyDescent="0.35">
      <c r="A32" s="13" t="s">
        <v>50</v>
      </c>
      <c r="B32" s="14">
        <v>13172</v>
      </c>
      <c r="C32" s="14">
        <v>20184</v>
      </c>
      <c r="D32" s="14">
        <v>21493</v>
      </c>
      <c r="E32" s="15">
        <v>1812</v>
      </c>
      <c r="F32" s="15">
        <v>1922</v>
      </c>
      <c r="G32" s="15">
        <v>1692</v>
      </c>
      <c r="H32" s="15">
        <v>1819</v>
      </c>
      <c r="I32" s="15">
        <v>1762</v>
      </c>
      <c r="J32" s="15">
        <v>1439</v>
      </c>
      <c r="K32" s="15">
        <v>1643</v>
      </c>
      <c r="L32" s="15">
        <v>1898</v>
      </c>
      <c r="M32" s="15">
        <v>2001</v>
      </c>
      <c r="N32" s="15">
        <v>1585</v>
      </c>
      <c r="O32" s="15">
        <v>2100</v>
      </c>
      <c r="P32" s="15">
        <v>1820</v>
      </c>
      <c r="Q32" s="15">
        <v>2013</v>
      </c>
      <c r="R32" s="14">
        <v>2013</v>
      </c>
      <c r="S32" s="14">
        <v>1812</v>
      </c>
      <c r="T32" s="16">
        <f t="shared" si="0"/>
        <v>0.11092715231788079</v>
      </c>
      <c r="U32" s="18"/>
      <c r="Z32" s="11"/>
      <c r="AA32" s="11"/>
      <c r="AB32" s="11"/>
      <c r="AC32" s="11"/>
      <c r="AD32" s="11"/>
      <c r="AE32" s="11"/>
      <c r="AF32" s="11"/>
      <c r="AG32" s="11"/>
      <c r="AH32" s="11"/>
      <c r="AI32" s="11"/>
      <c r="AJ32" s="11"/>
      <c r="AK32" s="11"/>
      <c r="AL32" s="11"/>
      <c r="AM32" s="11"/>
      <c r="AN32" s="11"/>
      <c r="AO32" s="11"/>
      <c r="AP32" s="11"/>
      <c r="AQ32" s="11"/>
      <c r="AR32" s="11"/>
      <c r="AS32" s="11"/>
      <c r="AT32" s="11"/>
      <c r="AU32" s="11"/>
    </row>
    <row r="33" spans="1:47" s="2" customFormat="1" x14ac:dyDescent="0.35">
      <c r="A33" s="13" t="s">
        <v>51</v>
      </c>
      <c r="B33" s="14">
        <v>12939</v>
      </c>
      <c r="C33" s="14">
        <v>17458</v>
      </c>
      <c r="D33" s="14">
        <v>21384</v>
      </c>
      <c r="E33" s="15">
        <v>1606</v>
      </c>
      <c r="F33" s="15">
        <v>1635</v>
      </c>
      <c r="G33" s="15">
        <v>1325</v>
      </c>
      <c r="H33" s="15">
        <v>1606</v>
      </c>
      <c r="I33" s="15">
        <v>1729</v>
      </c>
      <c r="J33" s="15">
        <v>1309</v>
      </c>
      <c r="K33" s="15">
        <v>1301</v>
      </c>
      <c r="L33" s="15">
        <v>1873</v>
      </c>
      <c r="M33" s="15">
        <v>2080</v>
      </c>
      <c r="N33" s="15">
        <v>1775</v>
      </c>
      <c r="O33" s="15">
        <v>2768</v>
      </c>
      <c r="P33" s="15">
        <v>2377</v>
      </c>
      <c r="Q33" s="15">
        <v>2671</v>
      </c>
      <c r="R33" s="14">
        <v>2671</v>
      </c>
      <c r="S33" s="14">
        <v>1606</v>
      </c>
      <c r="T33" s="16">
        <f t="shared" si="0"/>
        <v>0.6631382316313823</v>
      </c>
      <c r="U33" s="18"/>
      <c r="Z33" s="11"/>
      <c r="AA33" s="11"/>
      <c r="AB33" s="11"/>
      <c r="AC33" s="11"/>
      <c r="AD33" s="11"/>
      <c r="AE33" s="11"/>
      <c r="AF33" s="11"/>
      <c r="AG33" s="11"/>
      <c r="AH33" s="11"/>
      <c r="AI33" s="11"/>
      <c r="AJ33" s="11"/>
      <c r="AK33" s="11"/>
      <c r="AL33" s="11"/>
      <c r="AM33" s="11"/>
      <c r="AN33" s="11"/>
      <c r="AO33" s="11"/>
      <c r="AP33" s="11"/>
      <c r="AQ33" s="11"/>
      <c r="AR33" s="11"/>
      <c r="AS33" s="11"/>
      <c r="AT33" s="11"/>
      <c r="AU33" s="11"/>
    </row>
    <row r="34" spans="1:47" s="2" customFormat="1" x14ac:dyDescent="0.35">
      <c r="A34" s="137" t="s">
        <v>52</v>
      </c>
      <c r="B34" s="138">
        <f t="shared" ref="B34:C34" si="4">SUM(B32:B33)</f>
        <v>26111</v>
      </c>
      <c r="C34" s="138">
        <f t="shared" si="4"/>
        <v>37642</v>
      </c>
      <c r="D34" s="138">
        <v>42877</v>
      </c>
      <c r="E34" s="138">
        <f t="shared" ref="E34:O34" si="5">SUM(E32:E33)</f>
        <v>3418</v>
      </c>
      <c r="F34" s="138">
        <f t="shared" si="5"/>
        <v>3557</v>
      </c>
      <c r="G34" s="138">
        <f t="shared" si="5"/>
        <v>3017</v>
      </c>
      <c r="H34" s="138">
        <f t="shared" si="5"/>
        <v>3425</v>
      </c>
      <c r="I34" s="138">
        <f t="shared" si="5"/>
        <v>3491</v>
      </c>
      <c r="J34" s="138">
        <f t="shared" si="5"/>
        <v>2748</v>
      </c>
      <c r="K34" s="138">
        <f t="shared" si="5"/>
        <v>2944</v>
      </c>
      <c r="L34" s="138">
        <f t="shared" si="5"/>
        <v>3771</v>
      </c>
      <c r="M34" s="138">
        <f t="shared" si="5"/>
        <v>4081</v>
      </c>
      <c r="N34" s="138">
        <f t="shared" si="5"/>
        <v>3360</v>
      </c>
      <c r="O34" s="138">
        <f t="shared" si="5"/>
        <v>4868</v>
      </c>
      <c r="P34" s="138">
        <f t="shared" ref="P34:Q34" si="6">SUM(P32:P33)</f>
        <v>4197</v>
      </c>
      <c r="Q34" s="138">
        <f t="shared" si="6"/>
        <v>4684</v>
      </c>
      <c r="R34" s="138">
        <v>4684</v>
      </c>
      <c r="S34" s="138">
        <v>3418</v>
      </c>
      <c r="T34" s="173">
        <f t="shared" si="0"/>
        <v>0.37039204212990051</v>
      </c>
      <c r="U34" s="18"/>
      <c r="Z34" s="11"/>
      <c r="AA34" s="11"/>
      <c r="AB34" s="11"/>
      <c r="AC34" s="11"/>
      <c r="AD34" s="11"/>
      <c r="AE34" s="11"/>
      <c r="AF34" s="11"/>
      <c r="AG34" s="11"/>
      <c r="AH34" s="11"/>
      <c r="AI34" s="11"/>
      <c r="AJ34" s="11"/>
      <c r="AK34" s="11"/>
      <c r="AL34" s="11"/>
      <c r="AM34" s="11"/>
      <c r="AN34" s="11"/>
      <c r="AO34" s="11"/>
      <c r="AP34" s="11"/>
      <c r="AQ34" s="11"/>
      <c r="AR34" s="11"/>
      <c r="AS34" s="11"/>
      <c r="AT34" s="11"/>
      <c r="AU34" s="11"/>
    </row>
    <row r="35" spans="1:47" s="2" customFormat="1" x14ac:dyDescent="0.35">
      <c r="A35" s="13" t="s">
        <v>53</v>
      </c>
      <c r="B35" s="14">
        <f>463+2631</f>
        <v>3094</v>
      </c>
      <c r="C35" s="14">
        <v>4571</v>
      </c>
      <c r="D35" s="14">
        <v>4692</v>
      </c>
      <c r="E35" s="19">
        <v>449</v>
      </c>
      <c r="F35" s="19">
        <v>426</v>
      </c>
      <c r="G35" s="19">
        <v>386</v>
      </c>
      <c r="H35" s="19">
        <v>362</v>
      </c>
      <c r="I35" s="19">
        <v>419</v>
      </c>
      <c r="J35" s="19">
        <v>369</v>
      </c>
      <c r="K35" s="19">
        <v>428</v>
      </c>
      <c r="L35" s="19">
        <v>408</v>
      </c>
      <c r="M35" s="19">
        <v>393</v>
      </c>
      <c r="N35" s="19">
        <v>298</v>
      </c>
      <c r="O35" s="19">
        <v>367</v>
      </c>
      <c r="P35" s="19">
        <v>387</v>
      </c>
      <c r="Q35" s="19">
        <v>413</v>
      </c>
      <c r="R35" s="14">
        <v>413</v>
      </c>
      <c r="S35" s="14">
        <v>449</v>
      </c>
      <c r="T35" s="16">
        <f t="shared" si="0"/>
        <v>-8.0178173719376397E-2</v>
      </c>
      <c r="U35" s="18"/>
      <c r="Z35" s="11"/>
      <c r="AA35" s="11"/>
      <c r="AB35" s="11"/>
      <c r="AC35" s="11"/>
      <c r="AD35" s="11"/>
      <c r="AE35" s="11"/>
      <c r="AF35" s="11"/>
      <c r="AG35" s="11"/>
      <c r="AH35" s="11"/>
      <c r="AI35" s="11"/>
      <c r="AJ35" s="11"/>
      <c r="AK35" s="11"/>
      <c r="AL35" s="11"/>
      <c r="AM35" s="11"/>
      <c r="AN35" s="11"/>
      <c r="AO35" s="11"/>
      <c r="AP35" s="11"/>
      <c r="AQ35" s="11"/>
      <c r="AR35" s="11"/>
      <c r="AS35" s="11"/>
      <c r="AT35" s="11"/>
      <c r="AU35" s="11"/>
    </row>
    <row r="36" spans="1:47" s="2" customFormat="1" x14ac:dyDescent="0.35">
      <c r="A36" s="13" t="s">
        <v>54</v>
      </c>
      <c r="B36" s="14">
        <v>503</v>
      </c>
      <c r="C36" s="14">
        <v>376</v>
      </c>
      <c r="D36" s="14">
        <v>378</v>
      </c>
      <c r="E36" s="19">
        <v>38</v>
      </c>
      <c r="F36" s="19">
        <v>34</v>
      </c>
      <c r="G36" s="19">
        <v>37</v>
      </c>
      <c r="H36" s="19">
        <v>43</v>
      </c>
      <c r="I36" s="19">
        <v>37</v>
      </c>
      <c r="J36" s="19">
        <v>23</v>
      </c>
      <c r="K36" s="19">
        <v>30</v>
      </c>
      <c r="L36" s="19">
        <v>26</v>
      </c>
      <c r="M36" s="19">
        <v>25</v>
      </c>
      <c r="N36" s="19">
        <v>23</v>
      </c>
      <c r="O36" s="19">
        <v>26</v>
      </c>
      <c r="P36" s="19">
        <v>36</v>
      </c>
      <c r="Q36" s="19">
        <v>40</v>
      </c>
      <c r="R36" s="14">
        <v>40</v>
      </c>
      <c r="S36" s="20">
        <v>38</v>
      </c>
      <c r="T36" s="16">
        <f t="shared" si="0"/>
        <v>5.2631578947368418E-2</v>
      </c>
      <c r="U36" s="18"/>
      <c r="Z36" s="11"/>
      <c r="AA36" s="11"/>
      <c r="AB36" s="11"/>
      <c r="AC36" s="11"/>
      <c r="AD36" s="11"/>
      <c r="AE36" s="11"/>
      <c r="AF36" s="11"/>
      <c r="AG36" s="11"/>
      <c r="AH36" s="11"/>
      <c r="AI36" s="11"/>
      <c r="AJ36" s="11"/>
      <c r="AK36" s="11"/>
      <c r="AL36" s="11"/>
      <c r="AM36" s="11"/>
      <c r="AN36" s="11"/>
      <c r="AO36" s="11"/>
      <c r="AP36" s="11"/>
      <c r="AQ36" s="11"/>
      <c r="AR36" s="11"/>
      <c r="AS36" s="11"/>
      <c r="AT36" s="11"/>
      <c r="AU36" s="11"/>
    </row>
    <row r="37" spans="1:47" s="2" customFormat="1" x14ac:dyDescent="0.35">
      <c r="A37" s="13" t="s">
        <v>55</v>
      </c>
      <c r="B37" s="14">
        <v>136</v>
      </c>
      <c r="C37" s="14">
        <v>165</v>
      </c>
      <c r="D37" s="14">
        <v>179</v>
      </c>
      <c r="E37" s="15">
        <v>11</v>
      </c>
      <c r="F37" s="15">
        <v>21</v>
      </c>
      <c r="G37" s="15">
        <v>11</v>
      </c>
      <c r="H37" s="15">
        <v>24</v>
      </c>
      <c r="I37" s="15">
        <v>11</v>
      </c>
      <c r="J37" s="15">
        <v>15</v>
      </c>
      <c r="K37" s="15">
        <v>18</v>
      </c>
      <c r="L37" s="15">
        <v>16</v>
      </c>
      <c r="M37" s="15">
        <v>9</v>
      </c>
      <c r="N37" s="15">
        <v>18</v>
      </c>
      <c r="O37" s="15">
        <v>17</v>
      </c>
      <c r="P37" s="15">
        <v>8</v>
      </c>
      <c r="Q37" s="15">
        <v>21</v>
      </c>
      <c r="R37" s="14">
        <v>21</v>
      </c>
      <c r="S37" s="20">
        <v>11</v>
      </c>
      <c r="T37" s="16">
        <f t="shared" si="0"/>
        <v>0.90909090909090906</v>
      </c>
      <c r="U37" s="18"/>
      <c r="Z37" s="11"/>
      <c r="AA37" s="11"/>
      <c r="AB37" s="11"/>
      <c r="AC37" s="11"/>
      <c r="AD37" s="11"/>
      <c r="AE37" s="11"/>
      <c r="AF37" s="11"/>
      <c r="AG37" s="11"/>
      <c r="AH37" s="11"/>
      <c r="AI37" s="11"/>
      <c r="AJ37" s="11"/>
      <c r="AK37" s="11"/>
      <c r="AL37" s="11"/>
      <c r="AM37" s="11"/>
      <c r="AN37" s="11"/>
      <c r="AO37" s="11"/>
      <c r="AP37" s="11"/>
      <c r="AQ37" s="11"/>
      <c r="AR37" s="11"/>
      <c r="AS37" s="11"/>
      <c r="AT37" s="11"/>
      <c r="AU37" s="11"/>
    </row>
    <row r="38" spans="1:47" s="2" customFormat="1" x14ac:dyDescent="0.35">
      <c r="A38" s="137" t="s">
        <v>56</v>
      </c>
      <c r="B38" s="138">
        <f t="shared" ref="B38:C38" si="7">SUM(B31,B34,B35:B37)</f>
        <v>72201</v>
      </c>
      <c r="C38" s="138">
        <f t="shared" si="7"/>
        <v>89530</v>
      </c>
      <c r="D38" s="138">
        <v>101157</v>
      </c>
      <c r="E38" s="138">
        <f t="shared" ref="E38:O38" si="8">SUM(E31,E34,E35:E37)</f>
        <v>8761</v>
      </c>
      <c r="F38" s="138">
        <f t="shared" si="8"/>
        <v>8918</v>
      </c>
      <c r="G38" s="138">
        <f t="shared" si="8"/>
        <v>7845</v>
      </c>
      <c r="H38" s="138">
        <f t="shared" si="8"/>
        <v>8650</v>
      </c>
      <c r="I38" s="138">
        <f t="shared" si="8"/>
        <v>8600</v>
      </c>
      <c r="J38" s="138">
        <f t="shared" si="8"/>
        <v>6501</v>
      </c>
      <c r="K38" s="138">
        <f t="shared" si="8"/>
        <v>7187</v>
      </c>
      <c r="L38" s="138">
        <f t="shared" si="8"/>
        <v>8950</v>
      </c>
      <c r="M38" s="138">
        <f t="shared" si="8"/>
        <v>9355</v>
      </c>
      <c r="N38" s="138">
        <f t="shared" si="8"/>
        <v>7591</v>
      </c>
      <c r="O38" s="138">
        <f t="shared" si="8"/>
        <v>9703</v>
      </c>
      <c r="P38" s="138">
        <f t="shared" ref="P38:Q38" si="9">SUM(P31,P34,P35:P37)</f>
        <v>9096</v>
      </c>
      <c r="Q38" s="138">
        <f t="shared" si="9"/>
        <v>10144</v>
      </c>
      <c r="R38" s="138">
        <v>10144</v>
      </c>
      <c r="S38" s="138">
        <v>8761</v>
      </c>
      <c r="T38" s="173">
        <f t="shared" si="0"/>
        <v>0.15785869193014496</v>
      </c>
      <c r="Z38" s="11"/>
      <c r="AA38" s="11"/>
      <c r="AB38" s="11"/>
      <c r="AC38" s="11"/>
      <c r="AD38" s="11"/>
      <c r="AE38" s="11"/>
      <c r="AF38" s="11"/>
      <c r="AG38" s="11"/>
      <c r="AH38" s="11"/>
      <c r="AI38" s="11"/>
      <c r="AJ38" s="11"/>
      <c r="AK38" s="11"/>
      <c r="AL38" s="11"/>
      <c r="AM38" s="11"/>
      <c r="AN38" s="11"/>
      <c r="AO38" s="11"/>
      <c r="AP38" s="11"/>
      <c r="AQ38" s="11"/>
      <c r="AR38" s="11"/>
      <c r="AS38" s="11"/>
      <c r="AT38" s="11"/>
      <c r="AU38" s="11"/>
    </row>
    <row r="39" spans="1:47" ht="30" customHeight="1" x14ac:dyDescent="0.35">
      <c r="A39" s="228" t="s">
        <v>57</v>
      </c>
      <c r="B39" s="228"/>
      <c r="C39" s="228"/>
      <c r="D39" s="228"/>
      <c r="E39" s="228"/>
      <c r="F39" s="228"/>
      <c r="G39" s="228"/>
      <c r="H39" s="228"/>
      <c r="I39" s="228"/>
      <c r="J39" s="228"/>
      <c r="K39" s="228"/>
      <c r="L39" s="228"/>
      <c r="M39" s="228"/>
      <c r="N39" s="228"/>
      <c r="O39" s="228"/>
      <c r="P39" s="228"/>
      <c r="Q39" s="228"/>
      <c r="R39" s="228"/>
      <c r="S39" s="228"/>
    </row>
    <row r="40" spans="1:47" ht="14.65" customHeight="1" x14ac:dyDescent="0.35">
      <c r="A40" s="21"/>
    </row>
    <row r="53" spans="1:1" x14ac:dyDescent="0.35">
      <c r="A53" s="32" t="s">
        <v>6</v>
      </c>
    </row>
  </sheetData>
  <sheetProtection algorithmName="SHA-512" hashValue="xjmOZ0CsKFy9w97yodXxgJwqCiEV+z78ruzmpY4yXpTLl67IqQ5DfPkRSOaBUC8cDtkYSZGPayTBm4VZ4j142w==" saltValue="lKw8jJujUCCAbRONl9PYAQ==" spinCount="100000" sheet="1" objects="1" scenarios="1" selectLockedCells="1"/>
  <mergeCells count="20">
    <mergeCell ref="A39:S39"/>
    <mergeCell ref="D23:D24"/>
    <mergeCell ref="B23:B24"/>
    <mergeCell ref="F23:F24"/>
    <mergeCell ref="C23:C24"/>
    <mergeCell ref="I23:I24"/>
    <mergeCell ref="H23:H24"/>
    <mergeCell ref="G23:G24"/>
    <mergeCell ref="E23:E24"/>
    <mergeCell ref="J23:J24"/>
    <mergeCell ref="T23:T24"/>
    <mergeCell ref="S23:S24"/>
    <mergeCell ref="R23:R24"/>
    <mergeCell ref="L23:L24"/>
    <mergeCell ref="K23:K24"/>
    <mergeCell ref="M23:M24"/>
    <mergeCell ref="N23:N24"/>
    <mergeCell ref="O23:O24"/>
    <mergeCell ref="P23:P24"/>
    <mergeCell ref="Q23:Q24"/>
  </mergeCells>
  <hyperlinks>
    <hyperlink ref="A10" location="'Claims Received'!A23" display="Incoming claims - Net claims received" xr:uid="{D897A39C-2A81-4B0C-B4A3-56730F2DBF20}"/>
  </hyperlinks>
  <pageMargins left="0.25" right="0.25" top="0.75" bottom="0.75" header="0.3" footer="0.3"/>
  <pageSetup paperSize="9" scale="38" orientation="portrait" r:id="rId1"/>
  <ignoredErrors>
    <ignoredError sqref="Q3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173C-50BD-4D24-BBAA-4C1D962B7501}">
  <sheetPr>
    <tabColor theme="4" tint="0.79998168889431442"/>
    <pageSetUpPr fitToPage="1"/>
  </sheetPr>
  <dimension ref="A1:S93"/>
  <sheetViews>
    <sheetView showGridLines="0" zoomScale="90" zoomScaleNormal="90" workbookViewId="0">
      <selection activeCell="A8" sqref="A8"/>
    </sheetView>
  </sheetViews>
  <sheetFormatPr defaultColWidth="9" defaultRowHeight="14.5" x14ac:dyDescent="0.35"/>
  <cols>
    <col min="1" max="1" width="45.54296875" style="4" customWidth="1"/>
    <col min="2" max="4" width="11.7265625" style="4" customWidth="1"/>
    <col min="5" max="18" width="9" style="4" customWidth="1"/>
    <col min="19" max="20" width="11" style="4" customWidth="1"/>
    <col min="21" max="16384" width="9" style="4"/>
  </cols>
  <sheetData>
    <row r="1" spans="1:19" s="2" customFormat="1" x14ac:dyDescent="0.35">
      <c r="A1" s="1"/>
      <c r="B1" s="1"/>
      <c r="C1" s="1"/>
      <c r="D1" s="1"/>
      <c r="E1" s="1"/>
      <c r="F1" s="1"/>
      <c r="G1" s="1"/>
      <c r="H1" s="1"/>
      <c r="I1" s="1"/>
      <c r="J1" s="1"/>
      <c r="K1" s="1"/>
      <c r="L1" s="1"/>
      <c r="M1" s="1"/>
      <c r="N1" s="1"/>
      <c r="O1" s="1"/>
      <c r="P1" s="1"/>
      <c r="Q1" s="1"/>
      <c r="R1" s="1"/>
      <c r="S1" s="1"/>
    </row>
    <row r="2" spans="1:19" s="2" customFormat="1" x14ac:dyDescent="0.35">
      <c r="A2" s="1"/>
      <c r="B2" s="1"/>
      <c r="C2" s="1"/>
      <c r="D2" s="1"/>
      <c r="E2" s="1"/>
      <c r="F2" s="1"/>
      <c r="G2" s="1"/>
      <c r="H2" s="1"/>
      <c r="I2" s="1"/>
      <c r="J2" s="1"/>
      <c r="K2" s="1"/>
      <c r="L2" s="1"/>
      <c r="M2" s="1"/>
      <c r="N2" s="1"/>
      <c r="O2" s="1"/>
      <c r="P2" s="1"/>
      <c r="Q2" s="1"/>
      <c r="R2" s="1"/>
      <c r="S2" s="1"/>
    </row>
    <row r="3" spans="1:19" s="2" customFormat="1" x14ac:dyDescent="0.35">
      <c r="A3" s="1"/>
      <c r="B3" s="1"/>
      <c r="C3" s="1"/>
      <c r="D3" s="1"/>
      <c r="E3" s="1"/>
      <c r="F3" s="1"/>
      <c r="G3" s="1"/>
      <c r="H3" s="1"/>
      <c r="I3" s="1"/>
      <c r="J3" s="1"/>
      <c r="K3" s="1"/>
      <c r="L3" s="1"/>
      <c r="M3" s="1"/>
      <c r="N3" s="1"/>
      <c r="O3" s="1"/>
      <c r="P3" s="1"/>
      <c r="Q3" s="1"/>
      <c r="R3" s="1"/>
      <c r="S3" s="1"/>
    </row>
    <row r="4" spans="1:19" s="2" customFormat="1" x14ac:dyDescent="0.35">
      <c r="A4" s="1"/>
      <c r="B4" s="1"/>
      <c r="C4" s="1"/>
      <c r="D4" s="1"/>
      <c r="E4" s="1"/>
      <c r="F4" s="1"/>
      <c r="G4" s="1"/>
      <c r="H4" s="1"/>
      <c r="I4" s="1"/>
      <c r="J4" s="1"/>
      <c r="K4" s="1"/>
      <c r="L4" s="1"/>
      <c r="M4" s="1"/>
      <c r="N4" s="1"/>
      <c r="O4" s="1"/>
      <c r="P4" s="1"/>
      <c r="Q4" s="1"/>
      <c r="R4" s="1"/>
      <c r="S4" s="1"/>
    </row>
    <row r="5" spans="1:19" s="2" customFormat="1" x14ac:dyDescent="0.35">
      <c r="A5" s="1"/>
      <c r="B5" s="1"/>
      <c r="C5" s="1"/>
      <c r="D5" s="1"/>
      <c r="E5" s="1"/>
      <c r="F5" s="1"/>
      <c r="G5" s="1"/>
      <c r="H5" s="1"/>
      <c r="I5" s="1"/>
      <c r="J5" s="1"/>
      <c r="K5" s="1"/>
      <c r="L5" s="1"/>
      <c r="M5" s="1"/>
      <c r="N5" s="1"/>
      <c r="O5" s="1"/>
      <c r="P5" s="1"/>
      <c r="Q5" s="1"/>
      <c r="R5" s="1"/>
      <c r="S5" s="1"/>
    </row>
    <row r="6" spans="1:19" s="2" customFormat="1" x14ac:dyDescent="0.35">
      <c r="A6" s="3"/>
      <c r="B6" s="3"/>
      <c r="C6" s="3"/>
      <c r="D6" s="3"/>
      <c r="E6" s="3"/>
      <c r="F6" s="3"/>
      <c r="G6" s="3"/>
      <c r="H6" s="3"/>
      <c r="I6" s="3"/>
      <c r="J6" s="3"/>
      <c r="K6" s="3"/>
      <c r="L6" s="3"/>
      <c r="M6" s="1"/>
      <c r="N6" s="1"/>
      <c r="O6" s="1"/>
      <c r="P6" s="1"/>
      <c r="Q6" s="1"/>
      <c r="R6" s="1"/>
      <c r="S6" s="1"/>
    </row>
    <row r="7" spans="1:19" s="2" customFormat="1" x14ac:dyDescent="0.35">
      <c r="A7" s="3"/>
      <c r="B7" s="3"/>
      <c r="C7" s="3"/>
      <c r="D7" s="3"/>
      <c r="E7" s="3"/>
      <c r="F7" s="3"/>
      <c r="G7" s="3"/>
      <c r="H7" s="3"/>
      <c r="I7" s="3"/>
      <c r="J7" s="3"/>
      <c r="K7" s="3"/>
      <c r="L7" s="3"/>
      <c r="M7" s="1"/>
      <c r="N7" s="1"/>
      <c r="O7" s="1"/>
      <c r="P7" s="1"/>
      <c r="Q7" s="1"/>
      <c r="R7" s="1"/>
      <c r="S7" s="1"/>
    </row>
    <row r="8" spans="1:19" x14ac:dyDescent="0.35">
      <c r="S8" s="134">
        <v>45869</v>
      </c>
    </row>
    <row r="9" spans="1:19" ht="18.5" x14ac:dyDescent="0.45">
      <c r="A9" s="5" t="s">
        <v>5</v>
      </c>
    </row>
    <row r="10" spans="1:19" x14ac:dyDescent="0.35">
      <c r="A10" s="6" t="s">
        <v>5</v>
      </c>
      <c r="L10" s="7"/>
    </row>
    <row r="11" spans="1:19" x14ac:dyDescent="0.35">
      <c r="A11" s="8" t="s">
        <v>7</v>
      </c>
    </row>
    <row r="12" spans="1:19" x14ac:dyDescent="0.35">
      <c r="F12" s="4" t="s">
        <v>6</v>
      </c>
    </row>
    <row r="13" spans="1:19" x14ac:dyDescent="0.35">
      <c r="A13" s="9"/>
      <c r="C13" s="4" t="s">
        <v>6</v>
      </c>
    </row>
    <row r="14" spans="1:19" x14ac:dyDescent="0.35">
      <c r="C14" s="4" t="s">
        <v>6</v>
      </c>
    </row>
    <row r="15" spans="1:19" x14ac:dyDescent="0.35">
      <c r="F15" s="4" t="s">
        <v>6</v>
      </c>
    </row>
    <row r="22" spans="1:17" x14ac:dyDescent="0.35">
      <c r="A22" s="10" t="s">
        <v>6</v>
      </c>
    </row>
    <row r="27" spans="1:17" ht="14.65" customHeight="1" x14ac:dyDescent="0.35">
      <c r="A27" s="21"/>
    </row>
    <row r="29" spans="1:17" x14ac:dyDescent="0.35">
      <c r="A29" s="135" t="s">
        <v>5</v>
      </c>
      <c r="B29" s="242">
        <v>45107</v>
      </c>
      <c r="C29" s="242">
        <v>45473</v>
      </c>
      <c r="D29" s="242">
        <v>45838</v>
      </c>
      <c r="E29" s="233">
        <v>45474</v>
      </c>
      <c r="F29" s="233">
        <v>45505</v>
      </c>
      <c r="G29" s="233">
        <v>45536</v>
      </c>
      <c r="H29" s="233">
        <v>45566</v>
      </c>
      <c r="I29" s="233">
        <v>45597</v>
      </c>
      <c r="J29" s="233">
        <v>45627</v>
      </c>
      <c r="K29" s="233">
        <v>45658</v>
      </c>
      <c r="L29" s="233">
        <v>45689</v>
      </c>
      <c r="M29" s="233">
        <v>45717</v>
      </c>
      <c r="N29" s="233">
        <v>45748</v>
      </c>
      <c r="O29" s="233">
        <v>45778</v>
      </c>
      <c r="P29" s="233">
        <v>45809</v>
      </c>
      <c r="Q29" s="233">
        <v>45839</v>
      </c>
    </row>
    <row r="30" spans="1:17" x14ac:dyDescent="0.35">
      <c r="A30" s="136" t="s">
        <v>58</v>
      </c>
      <c r="B30" s="243"/>
      <c r="C30" s="243"/>
      <c r="D30" s="243"/>
      <c r="E30" s="234"/>
      <c r="F30" s="234"/>
      <c r="G30" s="234"/>
      <c r="H30" s="234"/>
      <c r="I30" s="234"/>
      <c r="J30" s="234"/>
      <c r="K30" s="234"/>
      <c r="L30" s="234"/>
      <c r="M30" s="234"/>
      <c r="N30" s="234"/>
      <c r="O30" s="234"/>
      <c r="P30" s="234"/>
      <c r="Q30" s="234"/>
    </row>
    <row r="31" spans="1:17" x14ac:dyDescent="0.35">
      <c r="A31" s="13" t="s">
        <v>43</v>
      </c>
      <c r="B31" s="20">
        <v>599</v>
      </c>
      <c r="C31" s="20">
        <v>72</v>
      </c>
      <c r="D31" s="20">
        <v>13</v>
      </c>
      <c r="E31" s="15">
        <v>36</v>
      </c>
      <c r="F31" s="15">
        <v>91</v>
      </c>
      <c r="G31" s="15">
        <v>152</v>
      </c>
      <c r="H31" s="15">
        <v>133</v>
      </c>
      <c r="I31" s="15">
        <v>98</v>
      </c>
      <c r="J31" s="15">
        <v>66</v>
      </c>
      <c r="K31" s="15">
        <v>22</v>
      </c>
      <c r="L31" s="15">
        <v>40</v>
      </c>
      <c r="M31" s="15">
        <v>15</v>
      </c>
      <c r="N31" s="15">
        <v>18</v>
      </c>
      <c r="O31" s="15">
        <v>63</v>
      </c>
      <c r="P31" s="15">
        <v>13</v>
      </c>
      <c r="Q31" s="15">
        <v>40</v>
      </c>
    </row>
    <row r="32" spans="1:17" x14ac:dyDescent="0.35">
      <c r="A32" s="13" t="s">
        <v>44</v>
      </c>
      <c r="B32" s="20">
        <v>10118</v>
      </c>
      <c r="C32" s="20">
        <v>648</v>
      </c>
      <c r="D32" s="20">
        <v>120</v>
      </c>
      <c r="E32" s="15">
        <v>506</v>
      </c>
      <c r="F32" s="15">
        <v>932</v>
      </c>
      <c r="G32" s="15">
        <v>1434</v>
      </c>
      <c r="H32" s="15">
        <v>898</v>
      </c>
      <c r="I32" s="15">
        <v>770</v>
      </c>
      <c r="J32" s="15">
        <v>330</v>
      </c>
      <c r="K32" s="15">
        <v>245</v>
      </c>
      <c r="L32" s="15">
        <v>405</v>
      </c>
      <c r="M32" s="15">
        <v>117</v>
      </c>
      <c r="N32" s="15">
        <v>200</v>
      </c>
      <c r="O32" s="15">
        <v>430</v>
      </c>
      <c r="P32" s="15">
        <v>120</v>
      </c>
      <c r="Q32" s="15">
        <v>462</v>
      </c>
    </row>
    <row r="33" spans="1:17" x14ac:dyDescent="0.35">
      <c r="A33" s="13" t="s">
        <v>45</v>
      </c>
      <c r="B33" s="20">
        <v>665</v>
      </c>
      <c r="C33" s="20">
        <v>36</v>
      </c>
      <c r="D33" s="20">
        <v>10</v>
      </c>
      <c r="E33" s="15">
        <v>46</v>
      </c>
      <c r="F33" s="15">
        <v>112</v>
      </c>
      <c r="G33" s="15">
        <v>158</v>
      </c>
      <c r="H33" s="15">
        <v>123</v>
      </c>
      <c r="I33" s="15">
        <v>106</v>
      </c>
      <c r="J33" s="15">
        <v>48</v>
      </c>
      <c r="K33" s="15">
        <v>24</v>
      </c>
      <c r="L33" s="15">
        <v>36</v>
      </c>
      <c r="M33" s="15">
        <v>18</v>
      </c>
      <c r="N33" s="15">
        <v>18</v>
      </c>
      <c r="O33" s="15">
        <v>39</v>
      </c>
      <c r="P33" s="15">
        <v>10</v>
      </c>
      <c r="Q33" s="15">
        <v>53</v>
      </c>
    </row>
    <row r="34" spans="1:17" x14ac:dyDescent="0.35">
      <c r="A34" s="13" t="s">
        <v>46</v>
      </c>
      <c r="B34" s="20">
        <v>402</v>
      </c>
      <c r="C34" s="20">
        <v>63</v>
      </c>
      <c r="D34" s="20">
        <v>18</v>
      </c>
      <c r="E34" s="15">
        <v>28</v>
      </c>
      <c r="F34" s="15">
        <v>78</v>
      </c>
      <c r="G34" s="15">
        <v>116</v>
      </c>
      <c r="H34" s="15">
        <v>103</v>
      </c>
      <c r="I34" s="15">
        <v>73</v>
      </c>
      <c r="J34" s="15">
        <v>37</v>
      </c>
      <c r="K34" s="15">
        <v>24</v>
      </c>
      <c r="L34" s="15">
        <v>45</v>
      </c>
      <c r="M34" s="15">
        <v>12</v>
      </c>
      <c r="N34" s="15">
        <v>21</v>
      </c>
      <c r="O34" s="15">
        <v>71</v>
      </c>
      <c r="P34" s="15">
        <v>18</v>
      </c>
      <c r="Q34" s="15">
        <v>46</v>
      </c>
    </row>
    <row r="35" spans="1:17" x14ac:dyDescent="0.35">
      <c r="A35" s="13" t="s">
        <v>47</v>
      </c>
      <c r="B35" s="20">
        <v>7648</v>
      </c>
      <c r="C35" s="20">
        <v>412</v>
      </c>
      <c r="D35" s="20">
        <v>71</v>
      </c>
      <c r="E35" s="15">
        <v>331</v>
      </c>
      <c r="F35" s="15">
        <v>683</v>
      </c>
      <c r="G35" s="15">
        <v>931</v>
      </c>
      <c r="H35" s="15">
        <v>704</v>
      </c>
      <c r="I35" s="15">
        <v>590</v>
      </c>
      <c r="J35" s="15">
        <v>316</v>
      </c>
      <c r="K35" s="15">
        <v>187</v>
      </c>
      <c r="L35" s="15">
        <v>273</v>
      </c>
      <c r="M35" s="15">
        <v>95</v>
      </c>
      <c r="N35" s="15">
        <v>113</v>
      </c>
      <c r="O35" s="15">
        <v>365</v>
      </c>
      <c r="P35" s="15">
        <v>71</v>
      </c>
      <c r="Q35" s="15">
        <v>340</v>
      </c>
    </row>
    <row r="36" spans="1:17" x14ac:dyDescent="0.35">
      <c r="A36" s="13" t="s">
        <v>48</v>
      </c>
      <c r="B36" s="20">
        <v>18</v>
      </c>
      <c r="C36" s="20">
        <v>5</v>
      </c>
      <c r="D36" s="20">
        <v>18</v>
      </c>
      <c r="E36" s="15">
        <v>9</v>
      </c>
      <c r="F36" s="15">
        <v>7</v>
      </c>
      <c r="G36" s="15">
        <v>17</v>
      </c>
      <c r="H36" s="15">
        <v>24</v>
      </c>
      <c r="I36" s="15">
        <v>25</v>
      </c>
      <c r="J36" s="15">
        <v>33</v>
      </c>
      <c r="K36" s="15">
        <v>27</v>
      </c>
      <c r="L36" s="15">
        <v>30</v>
      </c>
      <c r="M36" s="15">
        <v>28</v>
      </c>
      <c r="N36" s="15">
        <v>19</v>
      </c>
      <c r="O36" s="15">
        <v>17</v>
      </c>
      <c r="P36" s="15">
        <v>18</v>
      </c>
      <c r="Q36" s="15">
        <v>16</v>
      </c>
    </row>
    <row r="37" spans="1:17" x14ac:dyDescent="0.35">
      <c r="A37" s="137" t="s">
        <v>49</v>
      </c>
      <c r="B37" s="138">
        <f t="shared" ref="B37:C37" si="0">SUM(B31:B36)</f>
        <v>19450</v>
      </c>
      <c r="C37" s="138">
        <f t="shared" si="0"/>
        <v>1236</v>
      </c>
      <c r="D37" s="138">
        <v>250</v>
      </c>
      <c r="E37" s="138">
        <f t="shared" ref="E37:P37" si="1">SUM(E31:E36)</f>
        <v>956</v>
      </c>
      <c r="F37" s="138">
        <f t="shared" si="1"/>
        <v>1903</v>
      </c>
      <c r="G37" s="138">
        <f t="shared" si="1"/>
        <v>2808</v>
      </c>
      <c r="H37" s="138">
        <f t="shared" si="1"/>
        <v>1985</v>
      </c>
      <c r="I37" s="138">
        <f t="shared" si="1"/>
        <v>1662</v>
      </c>
      <c r="J37" s="138">
        <f t="shared" si="1"/>
        <v>830</v>
      </c>
      <c r="K37" s="138">
        <f t="shared" si="1"/>
        <v>529</v>
      </c>
      <c r="L37" s="138">
        <f t="shared" si="1"/>
        <v>829</v>
      </c>
      <c r="M37" s="138">
        <f t="shared" si="1"/>
        <v>285</v>
      </c>
      <c r="N37" s="138">
        <f t="shared" si="1"/>
        <v>389</v>
      </c>
      <c r="O37" s="138">
        <f t="shared" si="1"/>
        <v>985</v>
      </c>
      <c r="P37" s="138">
        <f t="shared" si="1"/>
        <v>250</v>
      </c>
      <c r="Q37" s="138">
        <f t="shared" ref="Q37" si="2">SUM(Q31:Q36)</f>
        <v>957</v>
      </c>
    </row>
    <row r="38" spans="1:17" x14ac:dyDescent="0.35">
      <c r="A38" s="13" t="s">
        <v>50</v>
      </c>
      <c r="B38" s="20">
        <v>4267</v>
      </c>
      <c r="C38" s="20">
        <v>2015</v>
      </c>
      <c r="D38" s="20">
        <v>5510</v>
      </c>
      <c r="E38" s="15">
        <v>3021</v>
      </c>
      <c r="F38" s="15">
        <v>3485</v>
      </c>
      <c r="G38" s="15">
        <v>3233</v>
      </c>
      <c r="H38" s="15">
        <v>2152</v>
      </c>
      <c r="I38" s="15">
        <v>1308</v>
      </c>
      <c r="J38" s="15">
        <v>1240</v>
      </c>
      <c r="K38" s="15">
        <v>1663</v>
      </c>
      <c r="L38" s="15">
        <v>2503</v>
      </c>
      <c r="M38" s="15">
        <v>3213</v>
      </c>
      <c r="N38" s="15">
        <v>3624</v>
      </c>
      <c r="O38" s="15">
        <v>4702</v>
      </c>
      <c r="P38" s="15">
        <v>5510</v>
      </c>
      <c r="Q38" s="15">
        <v>6416</v>
      </c>
    </row>
    <row r="39" spans="1:17" x14ac:dyDescent="0.35">
      <c r="A39" s="13" t="s">
        <v>51</v>
      </c>
      <c r="B39" s="20">
        <v>8009</v>
      </c>
      <c r="C39" s="20">
        <v>1610</v>
      </c>
      <c r="D39" s="20">
        <v>7553</v>
      </c>
      <c r="E39" s="15">
        <v>2194</v>
      </c>
      <c r="F39" s="15">
        <v>2699</v>
      </c>
      <c r="G39" s="15">
        <v>3237</v>
      </c>
      <c r="H39" s="15">
        <v>2847</v>
      </c>
      <c r="I39" s="15">
        <v>3010</v>
      </c>
      <c r="J39" s="15">
        <v>3337</v>
      </c>
      <c r="K39" s="15">
        <v>3648</v>
      </c>
      <c r="L39" s="15">
        <v>4289</v>
      </c>
      <c r="M39" s="15">
        <v>5012</v>
      </c>
      <c r="N39" s="15">
        <v>5295</v>
      </c>
      <c r="O39" s="15">
        <v>6599</v>
      </c>
      <c r="P39" s="15">
        <v>7553</v>
      </c>
      <c r="Q39" s="15">
        <v>8625</v>
      </c>
    </row>
    <row r="40" spans="1:17" x14ac:dyDescent="0.35">
      <c r="A40" s="137" t="s">
        <v>52</v>
      </c>
      <c r="B40" s="138">
        <f t="shared" ref="B40:C40" si="3">SUM(B38:B39)</f>
        <v>12276</v>
      </c>
      <c r="C40" s="138">
        <f t="shared" si="3"/>
        <v>3625</v>
      </c>
      <c r="D40" s="138">
        <v>13063</v>
      </c>
      <c r="E40" s="138">
        <f t="shared" ref="E40:P40" si="4">SUM(E38:E39)</f>
        <v>5215</v>
      </c>
      <c r="F40" s="138">
        <f t="shared" si="4"/>
        <v>6184</v>
      </c>
      <c r="G40" s="138">
        <f t="shared" si="4"/>
        <v>6470</v>
      </c>
      <c r="H40" s="138">
        <f t="shared" si="4"/>
        <v>4999</v>
      </c>
      <c r="I40" s="138">
        <f t="shared" si="4"/>
        <v>4318</v>
      </c>
      <c r="J40" s="138">
        <f t="shared" si="4"/>
        <v>4577</v>
      </c>
      <c r="K40" s="138">
        <f t="shared" si="4"/>
        <v>5311</v>
      </c>
      <c r="L40" s="138">
        <f t="shared" si="4"/>
        <v>6792</v>
      </c>
      <c r="M40" s="138">
        <f t="shared" si="4"/>
        <v>8225</v>
      </c>
      <c r="N40" s="138">
        <f t="shared" si="4"/>
        <v>8919</v>
      </c>
      <c r="O40" s="138">
        <f t="shared" si="4"/>
        <v>11301</v>
      </c>
      <c r="P40" s="138">
        <f t="shared" si="4"/>
        <v>13063</v>
      </c>
      <c r="Q40" s="138">
        <f t="shared" ref="Q40" si="5">SUM(Q38:Q39)</f>
        <v>15041</v>
      </c>
    </row>
    <row r="41" spans="1:17" x14ac:dyDescent="0.35">
      <c r="A41" s="13" t="s">
        <v>53</v>
      </c>
      <c r="B41" s="20">
        <v>427</v>
      </c>
      <c r="C41" s="20">
        <v>125</v>
      </c>
      <c r="D41" s="20">
        <v>37</v>
      </c>
      <c r="E41" s="15">
        <v>145</v>
      </c>
      <c r="F41" s="15">
        <v>158</v>
      </c>
      <c r="G41" s="15">
        <v>95</v>
      </c>
      <c r="H41" s="15">
        <v>98</v>
      </c>
      <c r="I41" s="15">
        <v>168</v>
      </c>
      <c r="J41" s="15">
        <v>154</v>
      </c>
      <c r="K41" s="15">
        <v>216</v>
      </c>
      <c r="L41" s="15">
        <v>163</v>
      </c>
      <c r="M41" s="15">
        <v>196</v>
      </c>
      <c r="N41" s="15">
        <v>98</v>
      </c>
      <c r="O41" s="15">
        <v>61</v>
      </c>
      <c r="P41" s="15">
        <v>37</v>
      </c>
      <c r="Q41" s="15">
        <v>38</v>
      </c>
    </row>
    <row r="42" spans="1:17" x14ac:dyDescent="0.35">
      <c r="A42" s="13" t="s">
        <v>54</v>
      </c>
      <c r="B42" s="20">
        <v>0</v>
      </c>
      <c r="C42" s="20">
        <v>0</v>
      </c>
      <c r="D42" s="20">
        <v>0</v>
      </c>
      <c r="E42" s="15">
        <v>0</v>
      </c>
      <c r="F42" s="15">
        <v>0</v>
      </c>
      <c r="G42" s="15">
        <v>0</v>
      </c>
      <c r="H42" s="15">
        <v>0</v>
      </c>
      <c r="I42" s="15">
        <v>0</v>
      </c>
      <c r="J42" s="15">
        <v>0</v>
      </c>
      <c r="K42" s="15">
        <v>0</v>
      </c>
      <c r="L42" s="15">
        <v>0</v>
      </c>
      <c r="M42" s="15">
        <v>0</v>
      </c>
      <c r="N42" s="15">
        <v>0</v>
      </c>
      <c r="O42" s="15">
        <v>0</v>
      </c>
      <c r="P42" s="15">
        <v>0</v>
      </c>
      <c r="Q42" s="15">
        <v>0</v>
      </c>
    </row>
    <row r="43" spans="1:17" x14ac:dyDescent="0.35">
      <c r="A43" s="13" t="s">
        <v>55</v>
      </c>
      <c r="B43" s="20">
        <v>0</v>
      </c>
      <c r="C43" s="20">
        <v>0</v>
      </c>
      <c r="D43" s="20">
        <v>0</v>
      </c>
      <c r="E43" s="15">
        <v>0</v>
      </c>
      <c r="F43" s="15">
        <v>0</v>
      </c>
      <c r="G43" s="15">
        <v>0</v>
      </c>
      <c r="H43" s="15">
        <v>0</v>
      </c>
      <c r="I43" s="15">
        <v>0</v>
      </c>
      <c r="J43" s="15">
        <v>0</v>
      </c>
      <c r="K43" s="15">
        <v>0</v>
      </c>
      <c r="L43" s="15">
        <v>0</v>
      </c>
      <c r="M43" s="15">
        <v>0</v>
      </c>
      <c r="N43" s="15">
        <v>0</v>
      </c>
      <c r="O43" s="15">
        <v>0</v>
      </c>
      <c r="P43" s="15">
        <v>0</v>
      </c>
      <c r="Q43" s="15">
        <v>0</v>
      </c>
    </row>
    <row r="44" spans="1:17" x14ac:dyDescent="0.35">
      <c r="A44" s="137" t="s">
        <v>56</v>
      </c>
      <c r="B44" s="138">
        <f t="shared" ref="B44:C44" si="6">SUM(B37,B40,B41:B43)</f>
        <v>32153</v>
      </c>
      <c r="C44" s="138">
        <f t="shared" si="6"/>
        <v>4986</v>
      </c>
      <c r="D44" s="138">
        <v>13350</v>
      </c>
      <c r="E44" s="138">
        <f t="shared" ref="E44:P44" si="7">SUM(E37,E40,E41:E43)</f>
        <v>6316</v>
      </c>
      <c r="F44" s="138">
        <f t="shared" si="7"/>
        <v>8245</v>
      </c>
      <c r="G44" s="138">
        <f t="shared" si="7"/>
        <v>9373</v>
      </c>
      <c r="H44" s="138">
        <f t="shared" si="7"/>
        <v>7082</v>
      </c>
      <c r="I44" s="138">
        <f t="shared" si="7"/>
        <v>6148</v>
      </c>
      <c r="J44" s="138">
        <f t="shared" si="7"/>
        <v>5561</v>
      </c>
      <c r="K44" s="138">
        <f t="shared" si="7"/>
        <v>6056</v>
      </c>
      <c r="L44" s="138">
        <f t="shared" si="7"/>
        <v>7784</v>
      </c>
      <c r="M44" s="138">
        <f t="shared" si="7"/>
        <v>8706</v>
      </c>
      <c r="N44" s="138">
        <f t="shared" si="7"/>
        <v>9406</v>
      </c>
      <c r="O44" s="138">
        <f t="shared" si="7"/>
        <v>12347</v>
      </c>
      <c r="P44" s="138">
        <f t="shared" si="7"/>
        <v>13350</v>
      </c>
      <c r="Q44" s="138">
        <f t="shared" ref="Q44" si="8">SUM(Q37,Q40,Q41:Q43)</f>
        <v>16036</v>
      </c>
    </row>
    <row r="45" spans="1:17" x14ac:dyDescent="0.35">
      <c r="A45" s="22"/>
      <c r="B45" s="23"/>
      <c r="C45" s="23"/>
      <c r="D45" s="23"/>
      <c r="E45" s="23"/>
      <c r="F45" s="23"/>
      <c r="G45" s="23"/>
      <c r="H45" s="23"/>
      <c r="I45" s="23"/>
      <c r="J45" s="23"/>
      <c r="K45" s="23"/>
      <c r="L45" s="23"/>
    </row>
    <row r="46" spans="1:17" x14ac:dyDescent="0.35">
      <c r="A46" s="12"/>
    </row>
    <row r="47" spans="1:17" ht="15" customHeight="1" x14ac:dyDescent="0.35">
      <c r="A47" s="235" t="s">
        <v>59</v>
      </c>
      <c r="B47" s="237" t="s">
        <v>60</v>
      </c>
      <c r="C47" s="238"/>
      <c r="D47" s="238"/>
      <c r="E47" s="238"/>
      <c r="F47" s="238"/>
      <c r="G47" s="238"/>
      <c r="H47" s="239"/>
    </row>
    <row r="48" spans="1:17" ht="14.65" customHeight="1" x14ac:dyDescent="0.35">
      <c r="A48" s="236"/>
      <c r="B48" s="141" t="s">
        <v>61</v>
      </c>
      <c r="C48" s="141" t="s">
        <v>62</v>
      </c>
      <c r="D48" s="141" t="s">
        <v>63</v>
      </c>
      <c r="E48" s="141" t="s">
        <v>64</v>
      </c>
      <c r="F48" s="141" t="s">
        <v>65</v>
      </c>
      <c r="G48" s="141" t="s">
        <v>66</v>
      </c>
      <c r="H48" s="142" t="s">
        <v>67</v>
      </c>
    </row>
    <row r="49" spans="1:8" x14ac:dyDescent="0.35">
      <c r="A49" s="24" t="s">
        <v>68</v>
      </c>
      <c r="B49" s="25">
        <v>40</v>
      </c>
      <c r="C49" s="26">
        <v>0</v>
      </c>
      <c r="D49" s="26">
        <v>0</v>
      </c>
      <c r="E49" s="26">
        <v>0</v>
      </c>
      <c r="F49" s="26">
        <v>0</v>
      </c>
      <c r="G49" s="26">
        <v>0</v>
      </c>
      <c r="H49" s="26">
        <v>0</v>
      </c>
    </row>
    <row r="50" spans="1:8" x14ac:dyDescent="0.35">
      <c r="A50" s="24" t="s">
        <v>69</v>
      </c>
      <c r="B50" s="25">
        <v>459</v>
      </c>
      <c r="C50" s="26">
        <v>3</v>
      </c>
      <c r="D50" s="26">
        <v>0</v>
      </c>
      <c r="E50" s="26">
        <v>0</v>
      </c>
      <c r="F50" s="26">
        <v>0</v>
      </c>
      <c r="G50" s="26">
        <v>0</v>
      </c>
      <c r="H50" s="26">
        <v>0</v>
      </c>
    </row>
    <row r="51" spans="1:8" x14ac:dyDescent="0.35">
      <c r="A51" s="24" t="s">
        <v>70</v>
      </c>
      <c r="B51" s="25">
        <v>53</v>
      </c>
      <c r="C51" s="26">
        <v>0</v>
      </c>
      <c r="D51" s="26">
        <v>0</v>
      </c>
      <c r="E51" s="26">
        <v>0</v>
      </c>
      <c r="F51" s="26">
        <v>0</v>
      </c>
      <c r="G51" s="26">
        <v>0</v>
      </c>
      <c r="H51" s="26">
        <v>0</v>
      </c>
    </row>
    <row r="52" spans="1:8" x14ac:dyDescent="0.35">
      <c r="A52" s="24" t="s">
        <v>71</v>
      </c>
      <c r="B52" s="25">
        <v>46</v>
      </c>
      <c r="C52" s="26">
        <v>0</v>
      </c>
      <c r="D52" s="26">
        <v>0</v>
      </c>
      <c r="E52" s="26">
        <v>0</v>
      </c>
      <c r="F52" s="26">
        <v>0</v>
      </c>
      <c r="G52" s="26">
        <v>0</v>
      </c>
      <c r="H52" s="26">
        <v>0</v>
      </c>
    </row>
    <row r="53" spans="1:8" x14ac:dyDescent="0.35">
      <c r="A53" s="24" t="s">
        <v>72</v>
      </c>
      <c r="B53" s="25">
        <v>337</v>
      </c>
      <c r="C53" s="26">
        <v>1</v>
      </c>
      <c r="D53" s="26">
        <v>0</v>
      </c>
      <c r="E53" s="26">
        <v>0</v>
      </c>
      <c r="F53" s="26">
        <v>2</v>
      </c>
      <c r="G53" s="26">
        <v>0</v>
      </c>
      <c r="H53" s="26">
        <v>0</v>
      </c>
    </row>
    <row r="54" spans="1:8" x14ac:dyDescent="0.35">
      <c r="A54" s="24" t="s">
        <v>73</v>
      </c>
      <c r="B54" s="26">
        <v>6</v>
      </c>
      <c r="C54" s="26">
        <v>1</v>
      </c>
      <c r="D54" s="26">
        <v>5</v>
      </c>
      <c r="E54" s="26">
        <v>3</v>
      </c>
      <c r="F54" s="26">
        <v>1</v>
      </c>
      <c r="G54" s="26">
        <v>0</v>
      </c>
      <c r="H54" s="26">
        <v>0</v>
      </c>
    </row>
    <row r="55" spans="1:8" x14ac:dyDescent="0.35">
      <c r="A55" s="24" t="s">
        <v>74</v>
      </c>
      <c r="B55" s="26">
        <v>5636</v>
      </c>
      <c r="C55" s="26">
        <v>774</v>
      </c>
      <c r="D55" s="26">
        <v>6</v>
      </c>
      <c r="E55" s="26">
        <v>0</v>
      </c>
      <c r="F55" s="26">
        <v>0</v>
      </c>
      <c r="G55" s="26">
        <v>0</v>
      </c>
      <c r="H55" s="26">
        <v>0</v>
      </c>
    </row>
    <row r="56" spans="1:8" x14ac:dyDescent="0.35">
      <c r="A56" s="24" t="s">
        <v>75</v>
      </c>
      <c r="B56" s="26">
        <v>7048</v>
      </c>
      <c r="C56" s="26">
        <v>1548</v>
      </c>
      <c r="D56" s="26">
        <v>26</v>
      </c>
      <c r="E56" s="26">
        <v>3</v>
      </c>
      <c r="F56" s="26">
        <v>0</v>
      </c>
      <c r="G56" s="26">
        <v>0</v>
      </c>
      <c r="H56" s="26">
        <v>0</v>
      </c>
    </row>
    <row r="57" spans="1:8" x14ac:dyDescent="0.35">
      <c r="A57" s="27" t="s">
        <v>76</v>
      </c>
      <c r="B57" s="28">
        <v>37</v>
      </c>
      <c r="C57" s="28">
        <v>1</v>
      </c>
      <c r="D57" s="28">
        <v>0</v>
      </c>
      <c r="E57" s="26">
        <v>0</v>
      </c>
      <c r="F57" s="26">
        <v>0</v>
      </c>
      <c r="G57" s="26">
        <v>0</v>
      </c>
      <c r="H57" s="26">
        <v>0</v>
      </c>
    </row>
    <row r="58" spans="1:8" x14ac:dyDescent="0.35">
      <c r="A58" s="27" t="s">
        <v>77</v>
      </c>
      <c r="B58" s="26">
        <v>0</v>
      </c>
      <c r="C58" s="26">
        <v>0</v>
      </c>
      <c r="D58" s="26">
        <v>0</v>
      </c>
      <c r="E58" s="26">
        <v>0</v>
      </c>
      <c r="F58" s="26">
        <v>0</v>
      </c>
      <c r="G58" s="26">
        <v>0</v>
      </c>
      <c r="H58" s="26">
        <v>0</v>
      </c>
    </row>
    <row r="59" spans="1:8" x14ac:dyDescent="0.35">
      <c r="A59" s="27" t="s">
        <v>78</v>
      </c>
      <c r="B59" s="29">
        <v>0</v>
      </c>
      <c r="C59" s="26">
        <v>0</v>
      </c>
      <c r="D59" s="26">
        <v>0</v>
      </c>
      <c r="E59" s="26">
        <v>0</v>
      </c>
      <c r="F59" s="26">
        <v>0</v>
      </c>
      <c r="G59" s="26">
        <v>0</v>
      </c>
      <c r="H59" s="26">
        <v>0</v>
      </c>
    </row>
    <row r="60" spans="1:8" x14ac:dyDescent="0.35">
      <c r="A60" s="143" t="s">
        <v>79</v>
      </c>
      <c r="B60" s="144">
        <f t="shared" ref="B60:H60" si="9">SUM(B49:B59)</f>
        <v>13662</v>
      </c>
      <c r="C60" s="145">
        <f t="shared" si="9"/>
        <v>2328</v>
      </c>
      <c r="D60" s="145">
        <f t="shared" si="9"/>
        <v>37</v>
      </c>
      <c r="E60" s="145">
        <f t="shared" si="9"/>
        <v>6</v>
      </c>
      <c r="F60" s="145">
        <f t="shared" si="9"/>
        <v>3</v>
      </c>
      <c r="G60" s="145">
        <f t="shared" si="9"/>
        <v>0</v>
      </c>
      <c r="H60" s="145">
        <f t="shared" si="9"/>
        <v>0</v>
      </c>
    </row>
    <row r="61" spans="1:8" x14ac:dyDescent="0.35">
      <c r="A61" s="231" t="s">
        <v>80</v>
      </c>
      <c r="B61" s="232"/>
      <c r="C61" s="232"/>
      <c r="D61" s="232"/>
      <c r="E61" s="232"/>
      <c r="F61" s="232"/>
      <c r="G61" s="232"/>
      <c r="H61" s="232"/>
    </row>
    <row r="62" spans="1:8" s="30" customFormat="1" ht="15.5" x14ac:dyDescent="0.35"/>
    <row r="63" spans="1:8" ht="15" customHeight="1" x14ac:dyDescent="0.35">
      <c r="A63" s="240" t="s">
        <v>81</v>
      </c>
      <c r="B63" s="237" t="s">
        <v>82</v>
      </c>
      <c r="C63" s="238"/>
      <c r="D63" s="238"/>
      <c r="E63" s="238"/>
      <c r="F63" s="238"/>
      <c r="G63" s="238"/>
      <c r="H63" s="239"/>
    </row>
    <row r="64" spans="1:8" ht="15.75" customHeight="1" x14ac:dyDescent="0.35">
      <c r="A64" s="241"/>
      <c r="B64" s="141" t="s">
        <v>61</v>
      </c>
      <c r="C64" s="141" t="s">
        <v>62</v>
      </c>
      <c r="D64" s="141" t="s">
        <v>63</v>
      </c>
      <c r="E64" s="141" t="s">
        <v>64</v>
      </c>
      <c r="F64" s="141" t="s">
        <v>65</v>
      </c>
      <c r="G64" s="141" t="s">
        <v>66</v>
      </c>
      <c r="H64" s="142" t="s">
        <v>67</v>
      </c>
    </row>
    <row r="65" spans="1:8" x14ac:dyDescent="0.35">
      <c r="A65" s="24" t="s">
        <v>68</v>
      </c>
      <c r="B65" s="29">
        <v>35</v>
      </c>
      <c r="C65" s="29">
        <v>1</v>
      </c>
      <c r="D65" s="29">
        <v>0</v>
      </c>
      <c r="E65" s="29">
        <v>0</v>
      </c>
      <c r="F65" s="29">
        <v>0</v>
      </c>
      <c r="G65" s="29">
        <v>0</v>
      </c>
      <c r="H65" s="29">
        <v>0</v>
      </c>
    </row>
    <row r="66" spans="1:8" x14ac:dyDescent="0.35">
      <c r="A66" s="24" t="s">
        <v>69</v>
      </c>
      <c r="B66" s="29">
        <v>506</v>
      </c>
      <c r="C66" s="29">
        <v>0</v>
      </c>
      <c r="D66" s="29">
        <v>0</v>
      </c>
      <c r="E66" s="29">
        <v>0</v>
      </c>
      <c r="F66" s="29">
        <v>0</v>
      </c>
      <c r="G66" s="29">
        <v>0</v>
      </c>
      <c r="H66" s="29">
        <v>0</v>
      </c>
    </row>
    <row r="67" spans="1:8" x14ac:dyDescent="0.35">
      <c r="A67" s="24" t="s">
        <v>70</v>
      </c>
      <c r="B67" s="29">
        <v>46</v>
      </c>
      <c r="C67" s="29">
        <v>0</v>
      </c>
      <c r="D67" s="29">
        <v>0</v>
      </c>
      <c r="E67" s="29">
        <v>0</v>
      </c>
      <c r="F67" s="29">
        <v>0</v>
      </c>
      <c r="G67" s="29">
        <v>0</v>
      </c>
      <c r="H67" s="29">
        <v>0</v>
      </c>
    </row>
    <row r="68" spans="1:8" x14ac:dyDescent="0.35">
      <c r="A68" s="24" t="s">
        <v>71</v>
      </c>
      <c r="B68" s="29">
        <v>28</v>
      </c>
      <c r="C68" s="29">
        <v>0</v>
      </c>
      <c r="D68" s="29">
        <v>0</v>
      </c>
      <c r="E68" s="29">
        <v>0</v>
      </c>
      <c r="F68" s="29">
        <v>0</v>
      </c>
      <c r="G68" s="29">
        <v>0</v>
      </c>
      <c r="H68" s="29">
        <v>0</v>
      </c>
    </row>
    <row r="69" spans="1:8" x14ac:dyDescent="0.35">
      <c r="A69" s="24" t="s">
        <v>72</v>
      </c>
      <c r="B69" s="29">
        <v>330</v>
      </c>
      <c r="C69" s="29">
        <v>1</v>
      </c>
      <c r="D69" s="29">
        <v>0</v>
      </c>
      <c r="E69" s="29">
        <v>0</v>
      </c>
      <c r="F69" s="29">
        <v>0</v>
      </c>
      <c r="G69" s="29">
        <v>0</v>
      </c>
      <c r="H69" s="29">
        <v>0</v>
      </c>
    </row>
    <row r="70" spans="1:8" x14ac:dyDescent="0.35">
      <c r="A70" s="24" t="s">
        <v>73</v>
      </c>
      <c r="B70" s="29">
        <v>8</v>
      </c>
      <c r="C70" s="29">
        <v>1</v>
      </c>
      <c r="D70" s="29">
        <v>0</v>
      </c>
      <c r="E70" s="29">
        <v>0</v>
      </c>
      <c r="F70" s="29">
        <v>0</v>
      </c>
      <c r="G70" s="29">
        <v>0</v>
      </c>
      <c r="H70" s="29">
        <v>0</v>
      </c>
    </row>
    <row r="71" spans="1:8" x14ac:dyDescent="0.35">
      <c r="A71" s="24" t="s">
        <v>83</v>
      </c>
      <c r="B71" s="29">
        <v>3021</v>
      </c>
      <c r="C71" s="29">
        <v>0</v>
      </c>
      <c r="D71" s="29">
        <v>0</v>
      </c>
      <c r="E71" s="29">
        <v>0</v>
      </c>
      <c r="F71" s="29">
        <v>0</v>
      </c>
      <c r="G71" s="29">
        <v>0</v>
      </c>
      <c r="H71" s="29">
        <v>0</v>
      </c>
    </row>
    <row r="72" spans="1:8" x14ac:dyDescent="0.35">
      <c r="A72" s="24" t="s">
        <v>84</v>
      </c>
      <c r="B72" s="29">
        <v>2193</v>
      </c>
      <c r="C72" s="29">
        <v>0</v>
      </c>
      <c r="D72" s="29">
        <v>0</v>
      </c>
      <c r="E72" s="29">
        <v>1</v>
      </c>
      <c r="F72" s="29">
        <v>0</v>
      </c>
      <c r="G72" s="29">
        <v>0</v>
      </c>
      <c r="H72" s="29">
        <v>0</v>
      </c>
    </row>
    <row r="73" spans="1:8" x14ac:dyDescent="0.35">
      <c r="A73" s="24" t="s">
        <v>76</v>
      </c>
      <c r="B73" s="29">
        <v>144</v>
      </c>
      <c r="C73" s="29">
        <v>1</v>
      </c>
      <c r="D73" s="29">
        <v>0</v>
      </c>
      <c r="E73" s="29">
        <v>0</v>
      </c>
      <c r="F73" s="29">
        <v>0</v>
      </c>
      <c r="G73" s="29">
        <v>0</v>
      </c>
      <c r="H73" s="29">
        <v>0</v>
      </c>
    </row>
    <row r="74" spans="1:8" x14ac:dyDescent="0.35">
      <c r="A74" s="24" t="s">
        <v>77</v>
      </c>
      <c r="B74" s="29">
        <v>0</v>
      </c>
      <c r="C74" s="29">
        <v>0</v>
      </c>
      <c r="D74" s="29">
        <v>0</v>
      </c>
      <c r="E74" s="29">
        <v>0</v>
      </c>
      <c r="F74" s="29">
        <v>0</v>
      </c>
      <c r="G74" s="29">
        <v>0</v>
      </c>
      <c r="H74" s="29">
        <v>0</v>
      </c>
    </row>
    <row r="75" spans="1:8" x14ac:dyDescent="0.35">
      <c r="A75" s="24" t="s">
        <v>78</v>
      </c>
      <c r="B75" s="29">
        <v>0</v>
      </c>
      <c r="C75" s="29">
        <v>0</v>
      </c>
      <c r="D75" s="29">
        <v>0</v>
      </c>
      <c r="E75" s="29">
        <v>0</v>
      </c>
      <c r="F75" s="29">
        <v>0</v>
      </c>
      <c r="G75" s="29">
        <v>0</v>
      </c>
      <c r="H75" s="29">
        <v>0</v>
      </c>
    </row>
    <row r="76" spans="1:8" x14ac:dyDescent="0.35">
      <c r="A76" s="143" t="s">
        <v>79</v>
      </c>
      <c r="B76" s="146">
        <f t="shared" ref="B76:H76" si="10">SUM(B65:B75)</f>
        <v>6311</v>
      </c>
      <c r="C76" s="146">
        <f t="shared" si="10"/>
        <v>4</v>
      </c>
      <c r="D76" s="146">
        <f t="shared" si="10"/>
        <v>0</v>
      </c>
      <c r="E76" s="146">
        <f t="shared" si="10"/>
        <v>1</v>
      </c>
      <c r="F76" s="146">
        <f t="shared" si="10"/>
        <v>0</v>
      </c>
      <c r="G76" s="146">
        <f t="shared" si="10"/>
        <v>0</v>
      </c>
      <c r="H76" s="146">
        <f t="shared" si="10"/>
        <v>0</v>
      </c>
    </row>
    <row r="77" spans="1:8" x14ac:dyDescent="0.35">
      <c r="A77" s="231" t="s">
        <v>85</v>
      </c>
      <c r="B77" s="232"/>
      <c r="C77" s="232"/>
      <c r="D77" s="232"/>
      <c r="E77" s="232"/>
      <c r="F77" s="232"/>
      <c r="G77" s="232"/>
      <c r="H77" s="232"/>
    </row>
    <row r="78" spans="1:8" x14ac:dyDescent="0.35">
      <c r="A78" s="31"/>
    </row>
    <row r="93" spans="1:1" x14ac:dyDescent="0.35">
      <c r="A93" s="32" t="s">
        <v>6</v>
      </c>
    </row>
  </sheetData>
  <sheetProtection algorithmName="SHA-512" hashValue="FEltNwMg0szHY+474jkNDdKHcc97JW1uYqa/PhxPU6qR0r8lAqUxazVwSGagQyCYpNPb2kAOgArm0wEf+FyUDg==" saltValue="tRDiDAInqvcwCQq5ncTxfA==" spinCount="100000" sheet="1" objects="1" scenarios="1" selectLockedCells="1"/>
  <mergeCells count="22">
    <mergeCell ref="I29:I30"/>
    <mergeCell ref="D29:D30"/>
    <mergeCell ref="E29:E30"/>
    <mergeCell ref="F29:F30"/>
    <mergeCell ref="G29:G30"/>
    <mergeCell ref="H29:H30"/>
    <mergeCell ref="A77:H77"/>
    <mergeCell ref="P29:P30"/>
    <mergeCell ref="Q29:Q30"/>
    <mergeCell ref="A47:A48"/>
    <mergeCell ref="B47:H47"/>
    <mergeCell ref="A61:H61"/>
    <mergeCell ref="A63:A64"/>
    <mergeCell ref="B63:H63"/>
    <mergeCell ref="J29:J30"/>
    <mergeCell ref="K29:K30"/>
    <mergeCell ref="L29:L30"/>
    <mergeCell ref="M29:M30"/>
    <mergeCell ref="N29:N30"/>
    <mergeCell ref="O29:O30"/>
    <mergeCell ref="B29:B30"/>
    <mergeCell ref="C29:C30"/>
  </mergeCells>
  <hyperlinks>
    <hyperlink ref="A11" location="'Unallocated Claims'!A47" display="Age distribution of unallocated claims​" xr:uid="{B2C8F6DE-CAF5-4ABA-A329-E0A91D48F06C}"/>
  </hyperlinks>
  <pageMargins left="0.25" right="0.25" top="0.75" bottom="0.75" header="0.3" footer="0.3"/>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W161"/>
  <sheetViews>
    <sheetView showGridLines="0" zoomScale="90" zoomScaleNormal="90" workbookViewId="0">
      <selection activeCell="A8" sqref="A8"/>
    </sheetView>
  </sheetViews>
  <sheetFormatPr defaultColWidth="9" defaultRowHeight="14.5" x14ac:dyDescent="0.35"/>
  <cols>
    <col min="1" max="1" width="48" style="4" customWidth="1"/>
    <col min="2" max="4" width="11.7265625" style="4" customWidth="1"/>
    <col min="5" max="5" width="9" style="4" customWidth="1"/>
    <col min="6" max="6" width="10.7265625" style="4" customWidth="1"/>
    <col min="7" max="16" width="9" style="4" customWidth="1"/>
    <col min="17" max="17" width="10.26953125" style="4" customWidth="1"/>
    <col min="18" max="18" width="10.26953125" style="4" bestFit="1" customWidth="1"/>
    <col min="19" max="16384" width="9" style="4"/>
  </cols>
  <sheetData>
    <row r="1" spans="1:19" s="2" customFormat="1" x14ac:dyDescent="0.35">
      <c r="A1" s="1"/>
      <c r="B1" s="1"/>
      <c r="C1" s="1"/>
      <c r="D1" s="1"/>
      <c r="E1" s="1"/>
      <c r="F1" s="1"/>
      <c r="G1" s="1"/>
      <c r="H1" s="1"/>
      <c r="I1" s="1"/>
      <c r="J1" s="1"/>
      <c r="K1" s="1"/>
      <c r="L1" s="1"/>
      <c r="M1" s="1"/>
      <c r="N1" s="1"/>
      <c r="O1" s="1"/>
      <c r="P1" s="1"/>
      <c r="Q1" s="1"/>
    </row>
    <row r="2" spans="1:19" s="2" customFormat="1" x14ac:dyDescent="0.35">
      <c r="A2" s="1"/>
      <c r="B2" s="1"/>
      <c r="C2" s="1"/>
      <c r="D2" s="1"/>
      <c r="E2" s="1"/>
      <c r="F2" s="1"/>
      <c r="G2" s="1"/>
      <c r="H2" s="1"/>
      <c r="I2" s="1"/>
      <c r="J2" s="1"/>
      <c r="K2" s="1"/>
      <c r="L2" s="1"/>
      <c r="M2" s="1"/>
      <c r="N2" s="1"/>
      <c r="O2" s="1"/>
      <c r="P2" s="1"/>
      <c r="Q2" s="1"/>
    </row>
    <row r="3" spans="1:19" s="2" customFormat="1" x14ac:dyDescent="0.35">
      <c r="A3" s="1"/>
      <c r="B3" s="1"/>
      <c r="C3" s="1"/>
      <c r="D3" s="1"/>
      <c r="E3" s="1"/>
      <c r="F3" s="1"/>
      <c r="G3" s="1"/>
      <c r="H3" s="1"/>
      <c r="I3" s="1"/>
      <c r="J3" s="1"/>
      <c r="K3" s="1"/>
      <c r="L3" s="1"/>
      <c r="M3" s="1"/>
      <c r="N3" s="1"/>
      <c r="O3" s="1"/>
      <c r="P3" s="1"/>
      <c r="Q3" s="1"/>
    </row>
    <row r="4" spans="1:19" s="2" customFormat="1" x14ac:dyDescent="0.35">
      <c r="A4" s="1"/>
      <c r="B4" s="1"/>
      <c r="C4" s="1"/>
      <c r="D4" s="1"/>
      <c r="E4" s="1"/>
      <c r="F4" s="1"/>
      <c r="G4" s="1"/>
      <c r="H4" s="1"/>
      <c r="I4" s="1"/>
      <c r="J4" s="1"/>
      <c r="K4" s="1"/>
      <c r="L4" s="1"/>
      <c r="M4" s="1"/>
      <c r="N4" s="1"/>
      <c r="O4" s="1"/>
      <c r="P4" s="1"/>
      <c r="Q4" s="1"/>
    </row>
    <row r="5" spans="1:19" s="2" customFormat="1" x14ac:dyDescent="0.35">
      <c r="A5" s="1"/>
      <c r="B5" s="1"/>
      <c r="C5" s="1"/>
      <c r="D5" s="1"/>
      <c r="E5" s="1"/>
      <c r="F5" s="1"/>
      <c r="G5" s="1"/>
      <c r="H5" s="1"/>
      <c r="I5" s="1"/>
      <c r="J5" s="1"/>
      <c r="K5" s="1"/>
      <c r="L5" s="1"/>
      <c r="M5" s="1"/>
      <c r="N5" s="1"/>
      <c r="O5" s="1"/>
      <c r="P5" s="1"/>
      <c r="Q5" s="1"/>
    </row>
    <row r="6" spans="1:19" s="2" customFormat="1" x14ac:dyDescent="0.35">
      <c r="A6" s="3"/>
      <c r="B6" s="3"/>
      <c r="C6" s="3"/>
      <c r="D6" s="3"/>
      <c r="E6" s="3"/>
      <c r="F6" s="3"/>
      <c r="G6" s="3"/>
      <c r="H6" s="3"/>
      <c r="I6" s="3"/>
      <c r="J6" s="3"/>
      <c r="K6" s="3"/>
      <c r="L6" s="3"/>
      <c r="M6" s="1"/>
      <c r="N6" s="1"/>
      <c r="O6" s="1"/>
      <c r="P6" s="1"/>
      <c r="Q6" s="1"/>
      <c r="S6" s="11"/>
    </row>
    <row r="7" spans="1:19" s="2" customFormat="1" x14ac:dyDescent="0.35">
      <c r="A7" s="3"/>
      <c r="B7" s="3"/>
      <c r="C7" s="3"/>
      <c r="D7" s="3"/>
      <c r="E7" s="3"/>
      <c r="F7" s="3"/>
      <c r="G7" s="3"/>
      <c r="H7" s="3"/>
      <c r="I7" s="3"/>
      <c r="J7" s="3"/>
      <c r="K7" s="3"/>
      <c r="L7" s="3"/>
      <c r="M7" s="1"/>
      <c r="N7" s="1"/>
      <c r="O7" s="1"/>
      <c r="P7" s="1"/>
      <c r="Q7" s="1"/>
      <c r="S7" s="11"/>
    </row>
    <row r="8" spans="1:19" x14ac:dyDescent="0.35">
      <c r="Q8" s="134">
        <v>45869</v>
      </c>
    </row>
    <row r="9" spans="1:19" ht="18.5" x14ac:dyDescent="0.45">
      <c r="A9" s="5" t="s">
        <v>10</v>
      </c>
    </row>
    <row r="10" spans="1:19" x14ac:dyDescent="0.35">
      <c r="A10" s="210" t="s">
        <v>10</v>
      </c>
    </row>
    <row r="11" spans="1:19" x14ac:dyDescent="0.35">
      <c r="A11" s="210" t="s">
        <v>11</v>
      </c>
      <c r="L11" s="4" t="s">
        <v>6</v>
      </c>
    </row>
    <row r="12" spans="1:19" x14ac:dyDescent="0.35">
      <c r="A12" s="210" t="s">
        <v>12</v>
      </c>
    </row>
    <row r="13" spans="1:19" x14ac:dyDescent="0.35">
      <c r="A13" s="210" t="s">
        <v>13</v>
      </c>
    </row>
    <row r="14" spans="1:19" x14ac:dyDescent="0.35">
      <c r="A14" s="96"/>
    </row>
    <row r="15" spans="1:19" x14ac:dyDescent="0.35">
      <c r="A15" s="96"/>
    </row>
    <row r="16" spans="1:19" x14ac:dyDescent="0.35">
      <c r="A16" s="96"/>
    </row>
    <row r="17" spans="1:18" x14ac:dyDescent="0.35">
      <c r="A17" s="96"/>
    </row>
    <row r="18" spans="1:18" x14ac:dyDescent="0.35">
      <c r="A18" s="96"/>
    </row>
    <row r="19" spans="1:18" x14ac:dyDescent="0.35">
      <c r="A19" s="96"/>
    </row>
    <row r="21" spans="1:18" x14ac:dyDescent="0.35">
      <c r="O21" s="97"/>
    </row>
    <row r="24" spans="1:18" x14ac:dyDescent="0.35">
      <c r="B24" s="4" t="s">
        <v>6</v>
      </c>
    </row>
    <row r="25" spans="1:18" ht="43.5" x14ac:dyDescent="0.35">
      <c r="A25" s="147" t="s">
        <v>10</v>
      </c>
      <c r="B25" s="148">
        <v>45107</v>
      </c>
      <c r="C25" s="148">
        <v>45473</v>
      </c>
      <c r="D25" s="148">
        <v>45838</v>
      </c>
      <c r="E25" s="149">
        <v>45474</v>
      </c>
      <c r="F25" s="149">
        <v>45505</v>
      </c>
      <c r="G25" s="149">
        <v>45536</v>
      </c>
      <c r="H25" s="149">
        <v>45566</v>
      </c>
      <c r="I25" s="149">
        <v>45597</v>
      </c>
      <c r="J25" s="149">
        <v>45627</v>
      </c>
      <c r="K25" s="149">
        <v>45658</v>
      </c>
      <c r="L25" s="149">
        <v>45689</v>
      </c>
      <c r="M25" s="149">
        <v>45717</v>
      </c>
      <c r="N25" s="149">
        <v>45748</v>
      </c>
      <c r="O25" s="149">
        <v>45778</v>
      </c>
      <c r="P25" s="149">
        <v>45809</v>
      </c>
      <c r="Q25" s="149">
        <v>45839</v>
      </c>
      <c r="R25" s="150" t="s">
        <v>86</v>
      </c>
    </row>
    <row r="26" spans="1:18" x14ac:dyDescent="0.35">
      <c r="A26" s="27" t="s">
        <v>68</v>
      </c>
      <c r="B26" s="98">
        <v>1635</v>
      </c>
      <c r="C26" s="98">
        <v>2432</v>
      </c>
      <c r="D26" s="98">
        <v>2749</v>
      </c>
      <c r="E26" s="99">
        <v>2503</v>
      </c>
      <c r="F26" s="99">
        <v>2502</v>
      </c>
      <c r="G26" s="99">
        <v>2472</v>
      </c>
      <c r="H26" s="99">
        <v>2511</v>
      </c>
      <c r="I26" s="99">
        <v>2581</v>
      </c>
      <c r="J26" s="99">
        <v>2652</v>
      </c>
      <c r="K26" s="99">
        <v>2720</v>
      </c>
      <c r="L26" s="99">
        <v>2641</v>
      </c>
      <c r="M26" s="99">
        <v>2637</v>
      </c>
      <c r="N26" s="99">
        <v>2595</v>
      </c>
      <c r="O26" s="99">
        <v>2601</v>
      </c>
      <c r="P26" s="99">
        <v>2749</v>
      </c>
      <c r="Q26" s="99">
        <v>2737</v>
      </c>
      <c r="R26" s="100">
        <f t="shared" ref="R26:R39" si="0">(Q26-P26)/P26</f>
        <v>-4.3652237177155325E-3</v>
      </c>
    </row>
    <row r="27" spans="1:18" x14ac:dyDescent="0.35">
      <c r="A27" s="27" t="s">
        <v>69</v>
      </c>
      <c r="B27" s="98">
        <v>12086</v>
      </c>
      <c r="C27" s="98">
        <v>16850</v>
      </c>
      <c r="D27" s="98">
        <v>17038</v>
      </c>
      <c r="E27" s="99">
        <v>17105</v>
      </c>
      <c r="F27" s="99">
        <v>16639</v>
      </c>
      <c r="G27" s="99">
        <v>16106</v>
      </c>
      <c r="H27" s="99">
        <v>17090</v>
      </c>
      <c r="I27" s="99">
        <v>17395</v>
      </c>
      <c r="J27" s="99">
        <v>17813</v>
      </c>
      <c r="K27" s="99">
        <v>17791</v>
      </c>
      <c r="L27" s="99">
        <v>17443</v>
      </c>
      <c r="M27" s="99">
        <v>17567</v>
      </c>
      <c r="N27" s="99">
        <v>17440</v>
      </c>
      <c r="O27" s="99">
        <v>16706</v>
      </c>
      <c r="P27" s="99">
        <v>17038</v>
      </c>
      <c r="Q27" s="99">
        <v>16832</v>
      </c>
      <c r="R27" s="100">
        <f t="shared" si="0"/>
        <v>-1.2090620964901985E-2</v>
      </c>
    </row>
    <row r="28" spans="1:18" x14ac:dyDescent="0.35">
      <c r="A28" s="27" t="s">
        <v>70</v>
      </c>
      <c r="B28" s="98">
        <v>1078</v>
      </c>
      <c r="C28" s="98">
        <v>844</v>
      </c>
      <c r="D28" s="98">
        <v>912</v>
      </c>
      <c r="E28" s="99">
        <v>861</v>
      </c>
      <c r="F28" s="99">
        <v>866</v>
      </c>
      <c r="G28" s="99">
        <v>827</v>
      </c>
      <c r="H28" s="99">
        <v>846</v>
      </c>
      <c r="I28" s="99">
        <v>901</v>
      </c>
      <c r="J28" s="99">
        <v>894</v>
      </c>
      <c r="K28" s="99">
        <v>838</v>
      </c>
      <c r="L28" s="99">
        <v>831</v>
      </c>
      <c r="M28" s="99">
        <v>815</v>
      </c>
      <c r="N28" s="99">
        <v>834</v>
      </c>
      <c r="O28" s="99">
        <v>828</v>
      </c>
      <c r="P28" s="99">
        <v>912</v>
      </c>
      <c r="Q28" s="99">
        <v>886</v>
      </c>
      <c r="R28" s="100">
        <f t="shared" si="0"/>
        <v>-2.850877192982456E-2</v>
      </c>
    </row>
    <row r="29" spans="1:18" x14ac:dyDescent="0.35">
      <c r="A29" s="88" t="s">
        <v>87</v>
      </c>
      <c r="B29" s="89">
        <v>4120</v>
      </c>
      <c r="C29" s="89">
        <v>5895</v>
      </c>
      <c r="D29" s="89">
        <v>7419</v>
      </c>
      <c r="E29" s="90">
        <v>6181</v>
      </c>
      <c r="F29" s="90">
        <v>6257</v>
      </c>
      <c r="G29" s="90">
        <v>6334</v>
      </c>
      <c r="H29" s="90">
        <v>6478</v>
      </c>
      <c r="I29" s="90">
        <v>6588</v>
      </c>
      <c r="J29" s="90">
        <v>6876</v>
      </c>
      <c r="K29" s="90">
        <v>7086</v>
      </c>
      <c r="L29" s="90">
        <v>7209</v>
      </c>
      <c r="M29" s="90">
        <v>7382</v>
      </c>
      <c r="N29" s="90">
        <v>7442</v>
      </c>
      <c r="O29" s="90">
        <v>7390</v>
      </c>
      <c r="P29" s="90">
        <v>7419</v>
      </c>
      <c r="Q29" s="90">
        <v>7386</v>
      </c>
      <c r="R29" s="100">
        <f t="shared" si="0"/>
        <v>-4.4480388192478766E-3</v>
      </c>
    </row>
    <row r="30" spans="1:18" x14ac:dyDescent="0.35">
      <c r="A30" s="88" t="s">
        <v>88</v>
      </c>
      <c r="B30" s="89">
        <v>11644</v>
      </c>
      <c r="C30" s="89">
        <v>16619</v>
      </c>
      <c r="D30" s="89">
        <v>17450</v>
      </c>
      <c r="E30" s="90">
        <v>16610</v>
      </c>
      <c r="F30" s="90">
        <v>16341</v>
      </c>
      <c r="G30" s="90">
        <v>16213</v>
      </c>
      <c r="H30" s="90">
        <v>16560</v>
      </c>
      <c r="I30" s="90">
        <v>16876</v>
      </c>
      <c r="J30" s="90">
        <v>17163</v>
      </c>
      <c r="K30" s="90">
        <v>17304</v>
      </c>
      <c r="L30" s="90">
        <v>17214</v>
      </c>
      <c r="M30" s="90">
        <v>17493</v>
      </c>
      <c r="N30" s="90">
        <v>17584</v>
      </c>
      <c r="O30" s="90">
        <v>17014</v>
      </c>
      <c r="P30" s="90">
        <v>17450</v>
      </c>
      <c r="Q30" s="90">
        <v>17261</v>
      </c>
      <c r="R30" s="100">
        <f t="shared" si="0"/>
        <v>-1.0830945558739254E-2</v>
      </c>
    </row>
    <row r="31" spans="1:18" x14ac:dyDescent="0.35">
      <c r="A31" s="88" t="s">
        <v>89</v>
      </c>
      <c r="B31" s="89">
        <v>681</v>
      </c>
      <c r="C31" s="89">
        <v>678</v>
      </c>
      <c r="D31" s="89">
        <v>768</v>
      </c>
      <c r="E31" s="90">
        <v>633</v>
      </c>
      <c r="F31" s="90">
        <v>685</v>
      </c>
      <c r="G31" s="90">
        <v>697</v>
      </c>
      <c r="H31" s="90">
        <v>706</v>
      </c>
      <c r="I31" s="90">
        <v>702</v>
      </c>
      <c r="J31" s="90">
        <v>678</v>
      </c>
      <c r="K31" s="90">
        <v>655</v>
      </c>
      <c r="L31" s="90">
        <v>673</v>
      </c>
      <c r="M31" s="90">
        <v>696</v>
      </c>
      <c r="N31" s="90">
        <v>745</v>
      </c>
      <c r="O31" s="90">
        <v>778</v>
      </c>
      <c r="P31" s="90">
        <v>768</v>
      </c>
      <c r="Q31" s="90">
        <v>719</v>
      </c>
      <c r="R31" s="100">
        <f t="shared" si="0"/>
        <v>-6.3802083333333329E-2</v>
      </c>
    </row>
    <row r="32" spans="1:18" x14ac:dyDescent="0.35">
      <c r="A32" s="143" t="s">
        <v>90</v>
      </c>
      <c r="B32" s="151">
        <f>SUM(B26:B31)</f>
        <v>31244</v>
      </c>
      <c r="C32" s="151">
        <f>SUM(C26:C31)</f>
        <v>43318</v>
      </c>
      <c r="D32" s="151">
        <v>46336</v>
      </c>
      <c r="E32" s="151">
        <f t="shared" ref="E32:P32" si="1">SUM(E26:E31)</f>
        <v>43893</v>
      </c>
      <c r="F32" s="151">
        <f t="shared" si="1"/>
        <v>43290</v>
      </c>
      <c r="G32" s="151">
        <f t="shared" si="1"/>
        <v>42649</v>
      </c>
      <c r="H32" s="151">
        <f t="shared" si="1"/>
        <v>44191</v>
      </c>
      <c r="I32" s="151">
        <f t="shared" si="1"/>
        <v>45043</v>
      </c>
      <c r="J32" s="151">
        <f t="shared" si="1"/>
        <v>46076</v>
      </c>
      <c r="K32" s="151">
        <f t="shared" si="1"/>
        <v>46394</v>
      </c>
      <c r="L32" s="151">
        <f t="shared" si="1"/>
        <v>46011</v>
      </c>
      <c r="M32" s="151">
        <f t="shared" si="1"/>
        <v>46590</v>
      </c>
      <c r="N32" s="151">
        <f t="shared" si="1"/>
        <v>46640</v>
      </c>
      <c r="O32" s="151">
        <f t="shared" si="1"/>
        <v>45317</v>
      </c>
      <c r="P32" s="151">
        <f t="shared" si="1"/>
        <v>46336</v>
      </c>
      <c r="Q32" s="151">
        <f t="shared" ref="Q32" si="2">SUM(Q26:Q31)</f>
        <v>45821</v>
      </c>
      <c r="R32" s="152">
        <f t="shared" si="0"/>
        <v>-1.1114468232044199E-2</v>
      </c>
    </row>
    <row r="33" spans="1:23" x14ac:dyDescent="0.35">
      <c r="A33" s="88" t="s">
        <v>91</v>
      </c>
      <c r="B33" s="89">
        <v>6209</v>
      </c>
      <c r="C33" s="89">
        <v>10861</v>
      </c>
      <c r="D33" s="89">
        <v>6673</v>
      </c>
      <c r="E33" s="90">
        <v>10079</v>
      </c>
      <c r="F33" s="90">
        <v>10000</v>
      </c>
      <c r="G33" s="90">
        <v>10537</v>
      </c>
      <c r="H33" s="90">
        <v>11547</v>
      </c>
      <c r="I33" s="90">
        <v>12221</v>
      </c>
      <c r="J33" s="90">
        <v>12291</v>
      </c>
      <c r="K33" s="90">
        <v>11667</v>
      </c>
      <c r="L33" s="90">
        <v>10745</v>
      </c>
      <c r="M33" s="90">
        <v>9951</v>
      </c>
      <c r="N33" s="90">
        <v>9174</v>
      </c>
      <c r="O33" s="90">
        <v>8044</v>
      </c>
      <c r="P33" s="90">
        <v>6673</v>
      </c>
      <c r="Q33" s="90">
        <v>5712</v>
      </c>
      <c r="R33" s="100">
        <f t="shared" si="0"/>
        <v>-0.1440131874719017</v>
      </c>
    </row>
    <row r="34" spans="1:23" x14ac:dyDescent="0.35">
      <c r="A34" s="88" t="s">
        <v>92</v>
      </c>
      <c r="B34" s="89">
        <v>4378</v>
      </c>
      <c r="C34" s="89">
        <v>16867</v>
      </c>
      <c r="D34" s="89">
        <v>14994</v>
      </c>
      <c r="E34" s="90">
        <v>16510</v>
      </c>
      <c r="F34" s="90">
        <v>16261</v>
      </c>
      <c r="G34" s="90">
        <v>15762</v>
      </c>
      <c r="H34" s="90">
        <v>16320</v>
      </c>
      <c r="I34" s="90">
        <v>16475</v>
      </c>
      <c r="J34" s="90">
        <v>16363</v>
      </c>
      <c r="K34" s="90">
        <v>16067</v>
      </c>
      <c r="L34" s="90">
        <v>15708</v>
      </c>
      <c r="M34" s="90">
        <v>15311</v>
      </c>
      <c r="N34" s="90">
        <v>15375</v>
      </c>
      <c r="O34" s="90">
        <v>15182</v>
      </c>
      <c r="P34" s="90">
        <v>14994</v>
      </c>
      <c r="Q34" s="90">
        <v>14969</v>
      </c>
      <c r="R34" s="100">
        <f t="shared" si="0"/>
        <v>-1.6673336001067093E-3</v>
      </c>
      <c r="W34" s="124" t="s">
        <v>6</v>
      </c>
    </row>
    <row r="35" spans="1:23" x14ac:dyDescent="0.35">
      <c r="A35" s="143" t="s">
        <v>93</v>
      </c>
      <c r="B35" s="138">
        <f t="shared" ref="B35:C35" si="3">SUM(B33:B34)</f>
        <v>10587</v>
      </c>
      <c r="C35" s="138">
        <f t="shared" si="3"/>
        <v>27728</v>
      </c>
      <c r="D35" s="138">
        <v>21667</v>
      </c>
      <c r="E35" s="151">
        <f t="shared" ref="E35:P35" si="4">SUM(E33:E34)</f>
        <v>26589</v>
      </c>
      <c r="F35" s="151">
        <f t="shared" si="4"/>
        <v>26261</v>
      </c>
      <c r="G35" s="151">
        <f t="shared" si="4"/>
        <v>26299</v>
      </c>
      <c r="H35" s="151">
        <f t="shared" si="4"/>
        <v>27867</v>
      </c>
      <c r="I35" s="151">
        <f t="shared" si="4"/>
        <v>28696</v>
      </c>
      <c r="J35" s="151">
        <f t="shared" si="4"/>
        <v>28654</v>
      </c>
      <c r="K35" s="151">
        <f t="shared" si="4"/>
        <v>27734</v>
      </c>
      <c r="L35" s="151">
        <f t="shared" si="4"/>
        <v>26453</v>
      </c>
      <c r="M35" s="151">
        <f t="shared" si="4"/>
        <v>25262</v>
      </c>
      <c r="N35" s="151">
        <f t="shared" si="4"/>
        <v>24549</v>
      </c>
      <c r="O35" s="151">
        <f t="shared" si="4"/>
        <v>23226</v>
      </c>
      <c r="P35" s="151">
        <f t="shared" si="4"/>
        <v>21667</v>
      </c>
      <c r="Q35" s="151">
        <f t="shared" ref="Q35" si="5">SUM(Q33:Q34)</f>
        <v>20681</v>
      </c>
      <c r="R35" s="152">
        <f t="shared" si="0"/>
        <v>-4.550699220012E-2</v>
      </c>
    </row>
    <row r="36" spans="1:23" x14ac:dyDescent="0.35">
      <c r="A36" s="88" t="s">
        <v>94</v>
      </c>
      <c r="B36" s="89">
        <v>798</v>
      </c>
      <c r="C36" s="89">
        <v>950</v>
      </c>
      <c r="D36" s="89">
        <v>989</v>
      </c>
      <c r="E36" s="90">
        <v>882</v>
      </c>
      <c r="F36" s="90">
        <v>914</v>
      </c>
      <c r="G36" s="90">
        <v>991</v>
      </c>
      <c r="H36" s="90">
        <v>963</v>
      </c>
      <c r="I36" s="90">
        <v>977</v>
      </c>
      <c r="J36" s="90">
        <v>1046</v>
      </c>
      <c r="K36" s="90">
        <v>1148</v>
      </c>
      <c r="L36" s="90">
        <v>1139</v>
      </c>
      <c r="M36" s="90">
        <v>1061</v>
      </c>
      <c r="N36" s="90">
        <v>1048</v>
      </c>
      <c r="O36" s="90">
        <v>982</v>
      </c>
      <c r="P36" s="90">
        <v>989</v>
      </c>
      <c r="Q36" s="90">
        <v>984</v>
      </c>
      <c r="R36" s="100">
        <f t="shared" si="0"/>
        <v>-5.0556117290192111E-3</v>
      </c>
    </row>
    <row r="37" spans="1:23" x14ac:dyDescent="0.35">
      <c r="A37" s="88" t="s">
        <v>95</v>
      </c>
      <c r="B37" s="89">
        <v>161</v>
      </c>
      <c r="C37" s="89">
        <v>169</v>
      </c>
      <c r="D37" s="89">
        <v>130</v>
      </c>
      <c r="E37" s="90">
        <v>170</v>
      </c>
      <c r="F37" s="90">
        <v>177</v>
      </c>
      <c r="G37" s="90">
        <v>171</v>
      </c>
      <c r="H37" s="90">
        <v>165</v>
      </c>
      <c r="I37" s="90">
        <v>152</v>
      </c>
      <c r="J37" s="90">
        <v>147</v>
      </c>
      <c r="K37" s="90">
        <v>156</v>
      </c>
      <c r="L37" s="90">
        <v>151</v>
      </c>
      <c r="M37" s="90">
        <v>134</v>
      </c>
      <c r="N37" s="90">
        <v>128</v>
      </c>
      <c r="O37" s="90">
        <v>119</v>
      </c>
      <c r="P37" s="90">
        <v>130</v>
      </c>
      <c r="Q37" s="90">
        <v>119</v>
      </c>
      <c r="R37" s="100">
        <f t="shared" si="0"/>
        <v>-8.461538461538462E-2</v>
      </c>
    </row>
    <row r="38" spans="1:23" x14ac:dyDescent="0.35">
      <c r="A38" s="88" t="s">
        <v>96</v>
      </c>
      <c r="B38" s="89">
        <v>98</v>
      </c>
      <c r="C38" s="89">
        <v>142</v>
      </c>
      <c r="D38" s="89">
        <v>173</v>
      </c>
      <c r="E38" s="90">
        <v>142</v>
      </c>
      <c r="F38" s="90">
        <v>147</v>
      </c>
      <c r="G38" s="90">
        <v>148</v>
      </c>
      <c r="H38" s="90">
        <v>167</v>
      </c>
      <c r="I38" s="90">
        <v>163</v>
      </c>
      <c r="J38" s="90">
        <v>166</v>
      </c>
      <c r="K38" s="90">
        <v>168</v>
      </c>
      <c r="L38" s="90">
        <v>174</v>
      </c>
      <c r="M38" s="90">
        <v>166</v>
      </c>
      <c r="N38" s="90">
        <v>180</v>
      </c>
      <c r="O38" s="90">
        <v>175</v>
      </c>
      <c r="P38" s="90">
        <v>173</v>
      </c>
      <c r="Q38" s="90">
        <v>181</v>
      </c>
      <c r="R38" s="100">
        <f t="shared" si="0"/>
        <v>4.6242774566473986E-2</v>
      </c>
    </row>
    <row r="39" spans="1:23" x14ac:dyDescent="0.35">
      <c r="A39" s="143" t="s">
        <v>79</v>
      </c>
      <c r="B39" s="138">
        <f t="shared" ref="B39:C39" si="6">SUM(B32,B35,B36:B38)</f>
        <v>42888</v>
      </c>
      <c r="C39" s="138">
        <f t="shared" si="6"/>
        <v>72307</v>
      </c>
      <c r="D39" s="138">
        <v>69295</v>
      </c>
      <c r="E39" s="138">
        <f t="shared" ref="E39:O39" si="7">SUM(E32,E35,E36:E38)</f>
        <v>71676</v>
      </c>
      <c r="F39" s="138">
        <f t="shared" si="7"/>
        <v>70789</v>
      </c>
      <c r="G39" s="138">
        <f t="shared" si="7"/>
        <v>70258</v>
      </c>
      <c r="H39" s="138">
        <f t="shared" si="7"/>
        <v>73353</v>
      </c>
      <c r="I39" s="138">
        <f t="shared" si="7"/>
        <v>75031</v>
      </c>
      <c r="J39" s="138">
        <f t="shared" si="7"/>
        <v>76089</v>
      </c>
      <c r="K39" s="138">
        <f t="shared" si="7"/>
        <v>75600</v>
      </c>
      <c r="L39" s="138">
        <f t="shared" si="7"/>
        <v>73928</v>
      </c>
      <c r="M39" s="138">
        <f t="shared" si="7"/>
        <v>73213</v>
      </c>
      <c r="N39" s="138">
        <f t="shared" si="7"/>
        <v>72545</v>
      </c>
      <c r="O39" s="138">
        <f t="shared" si="7"/>
        <v>69819</v>
      </c>
      <c r="P39" s="138">
        <f t="shared" ref="P39:Q39" si="8">SUM(P32,P35,P36:P38)</f>
        <v>69295</v>
      </c>
      <c r="Q39" s="138">
        <f t="shared" si="8"/>
        <v>67786</v>
      </c>
      <c r="R39" s="152">
        <f t="shared" si="0"/>
        <v>-2.1776462948264665E-2</v>
      </c>
    </row>
    <row r="42" spans="1:23" ht="15" customHeight="1" x14ac:dyDescent="0.35">
      <c r="A42" s="246" t="s">
        <v>97</v>
      </c>
      <c r="B42" s="238" t="s">
        <v>60</v>
      </c>
      <c r="C42" s="244"/>
      <c r="D42" s="244"/>
      <c r="E42" s="244"/>
      <c r="F42" s="244"/>
      <c r="G42" s="244"/>
      <c r="H42" s="245"/>
    </row>
    <row r="43" spans="1:23" ht="21.75" customHeight="1" x14ac:dyDescent="0.35">
      <c r="A43" s="247"/>
      <c r="B43" s="153" t="s">
        <v>98</v>
      </c>
      <c r="C43" s="153" t="s">
        <v>99</v>
      </c>
      <c r="D43" s="153" t="s">
        <v>100</v>
      </c>
      <c r="E43" s="153" t="s">
        <v>101</v>
      </c>
      <c r="F43" s="153" t="s">
        <v>102</v>
      </c>
      <c r="G43" s="153" t="s">
        <v>103</v>
      </c>
      <c r="H43" s="154" t="s">
        <v>104</v>
      </c>
    </row>
    <row r="44" spans="1:23" x14ac:dyDescent="0.35">
      <c r="A44" s="24" t="s">
        <v>68</v>
      </c>
      <c r="B44" s="101">
        <v>780</v>
      </c>
      <c r="C44" s="101">
        <v>543</v>
      </c>
      <c r="D44" s="101">
        <v>436</v>
      </c>
      <c r="E44" s="101">
        <v>349</v>
      </c>
      <c r="F44" s="101">
        <v>386</v>
      </c>
      <c r="G44" s="101">
        <v>209</v>
      </c>
      <c r="H44" s="101">
        <v>34</v>
      </c>
    </row>
    <row r="45" spans="1:23" x14ac:dyDescent="0.35">
      <c r="A45" s="24" t="s">
        <v>69</v>
      </c>
      <c r="B45" s="101">
        <v>5888</v>
      </c>
      <c r="C45" s="101">
        <v>4860</v>
      </c>
      <c r="D45" s="101">
        <v>2282</v>
      </c>
      <c r="E45" s="101">
        <v>1851</v>
      </c>
      <c r="F45" s="101">
        <v>1523</v>
      </c>
      <c r="G45" s="101">
        <v>343</v>
      </c>
      <c r="H45" s="101">
        <v>85</v>
      </c>
    </row>
    <row r="46" spans="1:23" x14ac:dyDescent="0.35">
      <c r="A46" s="24" t="s">
        <v>70</v>
      </c>
      <c r="B46" s="101">
        <v>397</v>
      </c>
      <c r="C46" s="101">
        <v>165</v>
      </c>
      <c r="D46" s="101">
        <v>90</v>
      </c>
      <c r="E46" s="101">
        <v>93</v>
      </c>
      <c r="F46" s="101">
        <v>96</v>
      </c>
      <c r="G46" s="101">
        <v>39</v>
      </c>
      <c r="H46" s="101">
        <v>6</v>
      </c>
    </row>
    <row r="47" spans="1:23" x14ac:dyDescent="0.35">
      <c r="A47" s="24" t="s">
        <v>71</v>
      </c>
      <c r="B47" s="101">
        <v>1080</v>
      </c>
      <c r="C47" s="101">
        <v>1402</v>
      </c>
      <c r="D47" s="101">
        <v>1083</v>
      </c>
      <c r="E47" s="101">
        <v>1114</v>
      </c>
      <c r="F47" s="101">
        <v>1663</v>
      </c>
      <c r="G47" s="101">
        <v>868</v>
      </c>
      <c r="H47" s="101">
        <v>176</v>
      </c>
    </row>
    <row r="48" spans="1:23" x14ac:dyDescent="0.35">
      <c r="A48" s="24" t="s">
        <v>72</v>
      </c>
      <c r="B48" s="101">
        <v>4246</v>
      </c>
      <c r="C48" s="101">
        <v>3500</v>
      </c>
      <c r="D48" s="101">
        <v>2354</v>
      </c>
      <c r="E48" s="101">
        <v>2258</v>
      </c>
      <c r="F48" s="101">
        <v>3120</v>
      </c>
      <c r="G48" s="101">
        <v>1514</v>
      </c>
      <c r="H48" s="101">
        <v>269</v>
      </c>
    </row>
    <row r="49" spans="1:17" x14ac:dyDescent="0.35">
      <c r="A49" s="24" t="s">
        <v>73</v>
      </c>
      <c r="B49" s="26">
        <v>349</v>
      </c>
      <c r="C49" s="26">
        <v>143</v>
      </c>
      <c r="D49" s="26">
        <v>68</v>
      </c>
      <c r="E49" s="26">
        <v>47</v>
      </c>
      <c r="F49" s="26">
        <v>60</v>
      </c>
      <c r="G49" s="26">
        <v>35</v>
      </c>
      <c r="H49" s="26">
        <v>17</v>
      </c>
    </row>
    <row r="50" spans="1:17" x14ac:dyDescent="0.35">
      <c r="A50" s="43" t="s">
        <v>91</v>
      </c>
      <c r="B50" s="44">
        <v>426</v>
      </c>
      <c r="C50" s="44">
        <v>3139</v>
      </c>
      <c r="D50" s="44">
        <v>893</v>
      </c>
      <c r="E50" s="44">
        <v>611</v>
      </c>
      <c r="F50" s="44">
        <v>435</v>
      </c>
      <c r="G50" s="44">
        <v>138</v>
      </c>
      <c r="H50" s="44">
        <v>70</v>
      </c>
    </row>
    <row r="51" spans="1:17" x14ac:dyDescent="0.35">
      <c r="A51" s="43" t="s">
        <v>92</v>
      </c>
      <c r="B51" s="44">
        <v>1078</v>
      </c>
      <c r="C51" s="44">
        <v>3985</v>
      </c>
      <c r="D51" s="44">
        <v>3210</v>
      </c>
      <c r="E51" s="44">
        <v>2393</v>
      </c>
      <c r="F51" s="44">
        <v>3333</v>
      </c>
      <c r="G51" s="44">
        <v>831</v>
      </c>
      <c r="H51" s="44">
        <v>139</v>
      </c>
    </row>
    <row r="52" spans="1:17" x14ac:dyDescent="0.35">
      <c r="A52" s="27" t="s">
        <v>76</v>
      </c>
      <c r="B52" s="28">
        <v>810</v>
      </c>
      <c r="C52" s="28">
        <v>125</v>
      </c>
      <c r="D52" s="28">
        <v>35</v>
      </c>
      <c r="E52" s="28">
        <v>10</v>
      </c>
      <c r="F52" s="28">
        <v>4</v>
      </c>
      <c r="G52" s="28">
        <v>0</v>
      </c>
      <c r="H52" s="28">
        <v>0</v>
      </c>
    </row>
    <row r="53" spans="1:17" x14ac:dyDescent="0.35">
      <c r="A53" s="27" t="s">
        <v>77</v>
      </c>
      <c r="B53" s="17">
        <v>62</v>
      </c>
      <c r="C53" s="17">
        <v>26</v>
      </c>
      <c r="D53" s="17">
        <v>12</v>
      </c>
      <c r="E53" s="17">
        <v>9</v>
      </c>
      <c r="F53" s="17">
        <v>4</v>
      </c>
      <c r="G53" s="17">
        <v>3</v>
      </c>
      <c r="H53" s="17">
        <v>3</v>
      </c>
    </row>
    <row r="54" spans="1:17" x14ac:dyDescent="0.35">
      <c r="A54" s="27" t="s">
        <v>78</v>
      </c>
      <c r="B54" s="28">
        <v>51</v>
      </c>
      <c r="C54" s="28">
        <v>31</v>
      </c>
      <c r="D54" s="28">
        <v>21</v>
      </c>
      <c r="E54" s="28">
        <v>19</v>
      </c>
      <c r="F54" s="28">
        <v>25</v>
      </c>
      <c r="G54" s="28">
        <v>18</v>
      </c>
      <c r="H54" s="28">
        <v>16</v>
      </c>
    </row>
    <row r="55" spans="1:17" x14ac:dyDescent="0.35">
      <c r="A55" s="155" t="s">
        <v>105</v>
      </c>
      <c r="B55" s="156">
        <f t="shared" ref="B55:H55" si="9">SUM(B44:B54)</f>
        <v>15167</v>
      </c>
      <c r="C55" s="156">
        <f t="shared" si="9"/>
        <v>17919</v>
      </c>
      <c r="D55" s="156">
        <f t="shared" si="9"/>
        <v>10484</v>
      </c>
      <c r="E55" s="156">
        <f t="shared" si="9"/>
        <v>8754</v>
      </c>
      <c r="F55" s="156">
        <f t="shared" si="9"/>
        <v>10649</v>
      </c>
      <c r="G55" s="156">
        <f t="shared" si="9"/>
        <v>3998</v>
      </c>
      <c r="H55" s="156">
        <f t="shared" si="9"/>
        <v>815</v>
      </c>
      <c r="K55" s="123"/>
      <c r="Q55" s="102"/>
    </row>
    <row r="56" spans="1:17" x14ac:dyDescent="0.35">
      <c r="A56" s="253" t="s">
        <v>106</v>
      </c>
      <c r="B56" s="254"/>
      <c r="C56" s="254"/>
      <c r="D56" s="254"/>
      <c r="E56" s="254"/>
      <c r="F56" s="254"/>
      <c r="G56" s="254"/>
      <c r="H56" s="254"/>
    </row>
    <row r="57" spans="1:17" x14ac:dyDescent="0.35">
      <c r="A57" s="93"/>
    </row>
    <row r="58" spans="1:17" x14ac:dyDescent="0.35">
      <c r="A58" s="93"/>
    </row>
    <row r="59" spans="1:17" ht="15" customHeight="1" x14ac:dyDescent="0.35">
      <c r="A59" s="246" t="s">
        <v>107</v>
      </c>
      <c r="B59" s="238" t="s">
        <v>82</v>
      </c>
      <c r="C59" s="244"/>
      <c r="D59" s="244"/>
      <c r="E59" s="244"/>
      <c r="F59" s="244"/>
      <c r="G59" s="244"/>
      <c r="H59" s="245"/>
    </row>
    <row r="60" spans="1:17" ht="19.5" customHeight="1" x14ac:dyDescent="0.35">
      <c r="A60" s="247"/>
      <c r="B60" s="153" t="s">
        <v>98</v>
      </c>
      <c r="C60" s="153" t="s">
        <v>99</v>
      </c>
      <c r="D60" s="153" t="s">
        <v>100</v>
      </c>
      <c r="E60" s="153" t="s">
        <v>101</v>
      </c>
      <c r="F60" s="153" t="s">
        <v>102</v>
      </c>
      <c r="G60" s="153" t="s">
        <v>103</v>
      </c>
      <c r="H60" s="154" t="s">
        <v>104</v>
      </c>
    </row>
    <row r="61" spans="1:17" x14ac:dyDescent="0.35">
      <c r="A61" s="24" t="s">
        <v>68</v>
      </c>
      <c r="B61" s="44">
        <v>652</v>
      </c>
      <c r="C61" s="44">
        <v>508</v>
      </c>
      <c r="D61" s="44">
        <v>319</v>
      </c>
      <c r="E61" s="44">
        <v>433</v>
      </c>
      <c r="F61" s="44">
        <v>356</v>
      </c>
      <c r="G61" s="44">
        <v>137</v>
      </c>
      <c r="H61" s="44">
        <v>98</v>
      </c>
    </row>
    <row r="62" spans="1:17" x14ac:dyDescent="0.35">
      <c r="A62" s="24" t="s">
        <v>69</v>
      </c>
      <c r="B62" s="44">
        <v>6280</v>
      </c>
      <c r="C62" s="44">
        <v>4164</v>
      </c>
      <c r="D62" s="44">
        <v>2096</v>
      </c>
      <c r="E62" s="44">
        <v>1550</v>
      </c>
      <c r="F62" s="44">
        <v>1525</v>
      </c>
      <c r="G62" s="44">
        <v>940</v>
      </c>
      <c r="H62" s="44">
        <v>550</v>
      </c>
    </row>
    <row r="63" spans="1:17" x14ac:dyDescent="0.35">
      <c r="A63" s="24" t="s">
        <v>70</v>
      </c>
      <c r="B63" s="44">
        <v>330</v>
      </c>
      <c r="C63" s="44">
        <v>172</v>
      </c>
      <c r="D63" s="44">
        <v>111</v>
      </c>
      <c r="E63" s="44">
        <v>88</v>
      </c>
      <c r="F63" s="44">
        <v>85</v>
      </c>
      <c r="G63" s="44">
        <v>41</v>
      </c>
      <c r="H63" s="44">
        <v>34</v>
      </c>
    </row>
    <row r="64" spans="1:17" x14ac:dyDescent="0.35">
      <c r="A64" s="24" t="s">
        <v>71</v>
      </c>
      <c r="B64" s="44">
        <v>1170</v>
      </c>
      <c r="C64" s="44">
        <v>1214</v>
      </c>
      <c r="D64" s="44">
        <v>862</v>
      </c>
      <c r="E64" s="44">
        <v>749</v>
      </c>
      <c r="F64" s="44">
        <v>1124</v>
      </c>
      <c r="G64" s="44">
        <v>604</v>
      </c>
      <c r="H64" s="44">
        <v>458</v>
      </c>
    </row>
    <row r="65" spans="1:17" x14ac:dyDescent="0.35">
      <c r="A65" s="24" t="s">
        <v>72</v>
      </c>
      <c r="B65" s="44">
        <v>3849</v>
      </c>
      <c r="C65" s="44">
        <v>3189</v>
      </c>
      <c r="D65" s="44">
        <v>2257</v>
      </c>
      <c r="E65" s="44">
        <v>1923</v>
      </c>
      <c r="F65" s="44">
        <v>2371</v>
      </c>
      <c r="G65" s="44">
        <v>1616</v>
      </c>
      <c r="H65" s="44">
        <v>1405</v>
      </c>
    </row>
    <row r="66" spans="1:17" x14ac:dyDescent="0.35">
      <c r="A66" s="24" t="s">
        <v>73</v>
      </c>
      <c r="B66" s="44">
        <v>338</v>
      </c>
      <c r="C66" s="44">
        <v>116</v>
      </c>
      <c r="D66" s="44">
        <v>67</v>
      </c>
      <c r="E66" s="44">
        <v>28</v>
      </c>
      <c r="F66" s="44">
        <v>40</v>
      </c>
      <c r="G66" s="44">
        <v>16</v>
      </c>
      <c r="H66" s="44">
        <v>28</v>
      </c>
    </row>
    <row r="67" spans="1:17" x14ac:dyDescent="0.35">
      <c r="A67" s="43" t="s">
        <v>91</v>
      </c>
      <c r="B67" s="44">
        <v>2955</v>
      </c>
      <c r="C67" s="44">
        <v>3739</v>
      </c>
      <c r="D67" s="44">
        <v>1831</v>
      </c>
      <c r="E67" s="44">
        <v>870</v>
      </c>
      <c r="F67" s="44">
        <v>528</v>
      </c>
      <c r="G67" s="44">
        <v>130</v>
      </c>
      <c r="H67" s="44">
        <v>26</v>
      </c>
    </row>
    <row r="68" spans="1:17" x14ac:dyDescent="0.35">
      <c r="A68" s="43" t="s">
        <v>92</v>
      </c>
      <c r="B68" s="44">
        <v>3246</v>
      </c>
      <c r="C68" s="44">
        <v>4727</v>
      </c>
      <c r="D68" s="44">
        <v>2964</v>
      </c>
      <c r="E68" s="44">
        <v>2132</v>
      </c>
      <c r="F68" s="44">
        <v>2566</v>
      </c>
      <c r="G68" s="44">
        <v>716</v>
      </c>
      <c r="H68" s="44">
        <v>159</v>
      </c>
    </row>
    <row r="69" spans="1:17" x14ac:dyDescent="0.35">
      <c r="A69" s="24" t="s">
        <v>76</v>
      </c>
      <c r="B69" s="26">
        <v>725</v>
      </c>
      <c r="C69" s="26">
        <v>103</v>
      </c>
      <c r="D69" s="26">
        <v>34</v>
      </c>
      <c r="E69" s="26">
        <v>9</v>
      </c>
      <c r="F69" s="26">
        <v>9</v>
      </c>
      <c r="G69" s="26">
        <v>2</v>
      </c>
      <c r="H69" s="26">
        <v>0</v>
      </c>
    </row>
    <row r="70" spans="1:17" x14ac:dyDescent="0.35">
      <c r="A70" s="24" t="s">
        <v>77</v>
      </c>
      <c r="B70" s="26">
        <v>92</v>
      </c>
      <c r="C70" s="26">
        <v>39</v>
      </c>
      <c r="D70" s="26">
        <v>21</v>
      </c>
      <c r="E70" s="26">
        <v>5</v>
      </c>
      <c r="F70" s="26">
        <v>9</v>
      </c>
      <c r="G70" s="26">
        <v>2</v>
      </c>
      <c r="H70" s="26">
        <v>2</v>
      </c>
    </row>
    <row r="71" spans="1:17" x14ac:dyDescent="0.35">
      <c r="A71" s="24" t="s">
        <v>78</v>
      </c>
      <c r="B71" s="26">
        <v>37</v>
      </c>
      <c r="C71" s="26">
        <v>28</v>
      </c>
      <c r="D71" s="26">
        <v>15</v>
      </c>
      <c r="E71" s="26">
        <v>20</v>
      </c>
      <c r="F71" s="26">
        <v>21</v>
      </c>
      <c r="G71" s="26">
        <v>9</v>
      </c>
      <c r="H71" s="26">
        <v>12</v>
      </c>
    </row>
    <row r="72" spans="1:17" x14ac:dyDescent="0.35">
      <c r="A72" s="143" t="s">
        <v>105</v>
      </c>
      <c r="B72" s="146">
        <f>SUM(B61:B71)</f>
        <v>19674</v>
      </c>
      <c r="C72" s="146">
        <f t="shared" ref="C72:H72" si="10">SUM(C61:C71)</f>
        <v>17999</v>
      </c>
      <c r="D72" s="146">
        <f t="shared" si="10"/>
        <v>10577</v>
      </c>
      <c r="E72" s="146">
        <f t="shared" si="10"/>
        <v>7807</v>
      </c>
      <c r="F72" s="146">
        <f t="shared" si="10"/>
        <v>8634</v>
      </c>
      <c r="G72" s="146">
        <f t="shared" si="10"/>
        <v>4213</v>
      </c>
      <c r="H72" s="146">
        <f t="shared" si="10"/>
        <v>2772</v>
      </c>
    </row>
    <row r="73" spans="1:17" x14ac:dyDescent="0.35">
      <c r="A73" s="231" t="s">
        <v>108</v>
      </c>
      <c r="B73" s="232"/>
      <c r="C73" s="232"/>
      <c r="D73" s="232"/>
      <c r="E73" s="232"/>
      <c r="F73" s="232"/>
      <c r="G73" s="232"/>
      <c r="H73" s="232"/>
    </row>
    <row r="74" spans="1:17" x14ac:dyDescent="0.35">
      <c r="A74" s="93"/>
    </row>
    <row r="76" spans="1:17" ht="24.75" customHeight="1" x14ac:dyDescent="0.35">
      <c r="A76" s="157" t="s">
        <v>109</v>
      </c>
      <c r="B76" s="148">
        <v>45107</v>
      </c>
      <c r="C76" s="148">
        <v>45473</v>
      </c>
      <c r="D76" s="148">
        <v>45838</v>
      </c>
      <c r="E76" s="149">
        <v>45474</v>
      </c>
      <c r="F76" s="149">
        <v>45505</v>
      </c>
      <c r="G76" s="149">
        <v>45536</v>
      </c>
      <c r="H76" s="149">
        <v>45566</v>
      </c>
      <c r="I76" s="149">
        <v>45597</v>
      </c>
      <c r="J76" s="149">
        <v>45627</v>
      </c>
      <c r="K76" s="149">
        <v>45658</v>
      </c>
      <c r="L76" s="149">
        <v>45689</v>
      </c>
      <c r="M76" s="158">
        <v>45717</v>
      </c>
      <c r="N76" s="158">
        <v>45748</v>
      </c>
      <c r="O76" s="158">
        <v>45778</v>
      </c>
      <c r="P76" s="158">
        <v>45809</v>
      </c>
      <c r="Q76" s="158">
        <v>45839</v>
      </c>
    </row>
    <row r="77" spans="1:17" x14ac:dyDescent="0.35">
      <c r="A77" s="88" t="s">
        <v>110</v>
      </c>
      <c r="B77" s="89">
        <v>2234</v>
      </c>
      <c r="C77" s="89">
        <v>2504</v>
      </c>
      <c r="D77" s="89">
        <v>2762</v>
      </c>
      <c r="E77" s="99">
        <v>2539</v>
      </c>
      <c r="F77" s="99">
        <v>2593</v>
      </c>
      <c r="G77" s="99">
        <v>2624</v>
      </c>
      <c r="H77" s="99">
        <v>2644</v>
      </c>
      <c r="I77" s="99">
        <v>2679</v>
      </c>
      <c r="J77" s="99">
        <v>2718</v>
      </c>
      <c r="K77" s="99">
        <v>2742</v>
      </c>
      <c r="L77" s="99">
        <v>2681</v>
      </c>
      <c r="M77" s="99">
        <v>2652</v>
      </c>
      <c r="N77" s="99">
        <v>2613</v>
      </c>
      <c r="O77" s="99">
        <v>2664</v>
      </c>
      <c r="P77" s="99">
        <v>2762</v>
      </c>
      <c r="Q77" s="99">
        <v>2777</v>
      </c>
    </row>
    <row r="78" spans="1:17" x14ac:dyDescent="0.35">
      <c r="A78" s="88" t="s">
        <v>111</v>
      </c>
      <c r="B78" s="89">
        <v>22204</v>
      </c>
      <c r="C78" s="89">
        <v>17498</v>
      </c>
      <c r="D78" s="89">
        <v>17158</v>
      </c>
      <c r="E78" s="99">
        <v>17611</v>
      </c>
      <c r="F78" s="99">
        <v>17571</v>
      </c>
      <c r="G78" s="99">
        <v>17540</v>
      </c>
      <c r="H78" s="99">
        <v>17988</v>
      </c>
      <c r="I78" s="99">
        <v>18165</v>
      </c>
      <c r="J78" s="99">
        <v>18143</v>
      </c>
      <c r="K78" s="99">
        <v>18036</v>
      </c>
      <c r="L78" s="99">
        <v>17848</v>
      </c>
      <c r="M78" s="99">
        <v>17684</v>
      </c>
      <c r="N78" s="99">
        <v>17640</v>
      </c>
      <c r="O78" s="99">
        <v>17136</v>
      </c>
      <c r="P78" s="99">
        <v>17158</v>
      </c>
      <c r="Q78" s="99">
        <v>17294</v>
      </c>
    </row>
    <row r="79" spans="1:17" x14ac:dyDescent="0.35">
      <c r="A79" s="88" t="s">
        <v>112</v>
      </c>
      <c r="B79" s="89">
        <v>1743</v>
      </c>
      <c r="C79" s="89">
        <v>880</v>
      </c>
      <c r="D79" s="89">
        <v>922</v>
      </c>
      <c r="E79" s="99">
        <v>907</v>
      </c>
      <c r="F79" s="99">
        <v>978</v>
      </c>
      <c r="G79" s="99">
        <v>985</v>
      </c>
      <c r="H79" s="99">
        <v>969</v>
      </c>
      <c r="I79" s="99">
        <v>1007</v>
      </c>
      <c r="J79" s="99">
        <v>942</v>
      </c>
      <c r="K79" s="99">
        <v>862</v>
      </c>
      <c r="L79" s="99">
        <v>867</v>
      </c>
      <c r="M79" s="99">
        <v>833</v>
      </c>
      <c r="N79" s="99">
        <v>852</v>
      </c>
      <c r="O79" s="99">
        <v>867</v>
      </c>
      <c r="P79" s="99">
        <v>922</v>
      </c>
      <c r="Q79" s="99">
        <v>939</v>
      </c>
    </row>
    <row r="80" spans="1:17" x14ac:dyDescent="0.35">
      <c r="A80" s="88" t="s">
        <v>87</v>
      </c>
      <c r="B80" s="89">
        <v>4522</v>
      </c>
      <c r="C80" s="89">
        <v>5958</v>
      </c>
      <c r="D80" s="89">
        <v>7437</v>
      </c>
      <c r="E80" s="90">
        <v>6209</v>
      </c>
      <c r="F80" s="90">
        <v>6335</v>
      </c>
      <c r="G80" s="90">
        <v>6450</v>
      </c>
      <c r="H80" s="90">
        <v>6581</v>
      </c>
      <c r="I80" s="90">
        <v>6661</v>
      </c>
      <c r="J80" s="90">
        <v>6913</v>
      </c>
      <c r="K80" s="90">
        <v>7110</v>
      </c>
      <c r="L80" s="90">
        <v>7254</v>
      </c>
      <c r="M80" s="90">
        <v>7394</v>
      </c>
      <c r="N80" s="90">
        <v>7463</v>
      </c>
      <c r="O80" s="90">
        <v>7461</v>
      </c>
      <c r="P80" s="90">
        <v>7437</v>
      </c>
      <c r="Q80" s="90">
        <v>7432</v>
      </c>
    </row>
    <row r="81" spans="1:17" x14ac:dyDescent="0.35">
      <c r="A81" s="88" t="s">
        <v>88</v>
      </c>
      <c r="B81" s="89">
        <v>19292</v>
      </c>
      <c r="C81" s="89">
        <v>17031</v>
      </c>
      <c r="D81" s="89">
        <v>17521</v>
      </c>
      <c r="E81" s="90">
        <v>16941</v>
      </c>
      <c r="F81" s="90">
        <v>17024</v>
      </c>
      <c r="G81" s="90">
        <v>17144</v>
      </c>
      <c r="H81" s="90">
        <v>17264</v>
      </c>
      <c r="I81" s="90">
        <v>17466</v>
      </c>
      <c r="J81" s="90">
        <v>17479</v>
      </c>
      <c r="K81" s="90">
        <v>17491</v>
      </c>
      <c r="L81" s="90">
        <v>17487</v>
      </c>
      <c r="M81" s="90">
        <v>17588</v>
      </c>
      <c r="N81" s="90">
        <v>17697</v>
      </c>
      <c r="O81" s="90">
        <v>17379</v>
      </c>
      <c r="P81" s="90">
        <v>17521</v>
      </c>
      <c r="Q81" s="90">
        <v>17601</v>
      </c>
    </row>
    <row r="82" spans="1:17" x14ac:dyDescent="0.35">
      <c r="A82" s="88" t="s">
        <v>89</v>
      </c>
      <c r="B82" s="89">
        <v>699</v>
      </c>
      <c r="C82" s="89">
        <v>683</v>
      </c>
      <c r="D82" s="89">
        <v>786</v>
      </c>
      <c r="E82" s="90">
        <v>642</v>
      </c>
      <c r="F82" s="90">
        <v>692</v>
      </c>
      <c r="G82" s="90">
        <v>714</v>
      </c>
      <c r="H82" s="90">
        <v>730</v>
      </c>
      <c r="I82" s="90">
        <v>727</v>
      </c>
      <c r="J82" s="90">
        <v>711</v>
      </c>
      <c r="K82" s="90">
        <v>682</v>
      </c>
      <c r="L82" s="90">
        <v>703</v>
      </c>
      <c r="M82" s="90">
        <v>724</v>
      </c>
      <c r="N82" s="90">
        <v>764</v>
      </c>
      <c r="O82" s="90">
        <v>795</v>
      </c>
      <c r="P82" s="90">
        <v>786</v>
      </c>
      <c r="Q82" s="90">
        <v>735</v>
      </c>
    </row>
    <row r="83" spans="1:17" x14ac:dyDescent="0.35">
      <c r="A83" s="143" t="s">
        <v>90</v>
      </c>
      <c r="B83" s="151">
        <f t="shared" ref="B83:O83" si="11">SUM(B77:B82)</f>
        <v>50694</v>
      </c>
      <c r="C83" s="151">
        <f t="shared" si="11"/>
        <v>44554</v>
      </c>
      <c r="D83" s="151">
        <f t="shared" si="11"/>
        <v>46586</v>
      </c>
      <c r="E83" s="151">
        <f t="shared" si="11"/>
        <v>44849</v>
      </c>
      <c r="F83" s="151">
        <f t="shared" si="11"/>
        <v>45193</v>
      </c>
      <c r="G83" s="151">
        <f t="shared" si="11"/>
        <v>45457</v>
      </c>
      <c r="H83" s="151">
        <f t="shared" si="11"/>
        <v>46176</v>
      </c>
      <c r="I83" s="151">
        <f t="shared" si="11"/>
        <v>46705</v>
      </c>
      <c r="J83" s="151">
        <f t="shared" si="11"/>
        <v>46906</v>
      </c>
      <c r="K83" s="151">
        <f t="shared" si="11"/>
        <v>46923</v>
      </c>
      <c r="L83" s="151">
        <f t="shared" si="11"/>
        <v>46840</v>
      </c>
      <c r="M83" s="151">
        <f t="shared" si="11"/>
        <v>46875</v>
      </c>
      <c r="N83" s="151">
        <f t="shared" si="11"/>
        <v>47029</v>
      </c>
      <c r="O83" s="151">
        <f t="shared" si="11"/>
        <v>46302</v>
      </c>
      <c r="P83" s="151">
        <f t="shared" ref="P83:Q83" si="12">SUM(P77:P82)</f>
        <v>46586</v>
      </c>
      <c r="Q83" s="151">
        <f t="shared" si="12"/>
        <v>46778</v>
      </c>
    </row>
    <row r="84" spans="1:17" x14ac:dyDescent="0.35">
      <c r="A84" s="88" t="s">
        <v>91</v>
      </c>
      <c r="B84" s="89">
        <v>10476</v>
      </c>
      <c r="C84" s="89">
        <v>12876</v>
      </c>
      <c r="D84" s="89">
        <v>12183</v>
      </c>
      <c r="E84" s="90">
        <v>13100</v>
      </c>
      <c r="F84" s="90">
        <v>13485</v>
      </c>
      <c r="G84" s="90">
        <v>13770</v>
      </c>
      <c r="H84" s="90">
        <v>13699</v>
      </c>
      <c r="I84" s="90">
        <v>13529</v>
      </c>
      <c r="J84" s="90">
        <v>13531</v>
      </c>
      <c r="K84" s="90">
        <v>13330</v>
      </c>
      <c r="L84" s="90">
        <v>13248</v>
      </c>
      <c r="M84" s="90">
        <v>13164</v>
      </c>
      <c r="N84" s="90">
        <v>12798</v>
      </c>
      <c r="O84" s="90">
        <v>12746</v>
      </c>
      <c r="P84" s="90">
        <v>12183</v>
      </c>
      <c r="Q84" s="90">
        <v>12128</v>
      </c>
    </row>
    <row r="85" spans="1:17" x14ac:dyDescent="0.35">
      <c r="A85" s="88" t="s">
        <v>92</v>
      </c>
      <c r="B85" s="89">
        <v>12387</v>
      </c>
      <c r="C85" s="89">
        <v>18477</v>
      </c>
      <c r="D85" s="89">
        <v>22547</v>
      </c>
      <c r="E85" s="90">
        <v>18704</v>
      </c>
      <c r="F85" s="90">
        <v>18960</v>
      </c>
      <c r="G85" s="90">
        <v>18999</v>
      </c>
      <c r="H85" s="90">
        <v>19167</v>
      </c>
      <c r="I85" s="90">
        <v>19485</v>
      </c>
      <c r="J85" s="90">
        <v>19700</v>
      </c>
      <c r="K85" s="90">
        <v>19715</v>
      </c>
      <c r="L85" s="90">
        <v>19997</v>
      </c>
      <c r="M85" s="90">
        <v>20323</v>
      </c>
      <c r="N85" s="90">
        <v>20670</v>
      </c>
      <c r="O85" s="90">
        <v>21781</v>
      </c>
      <c r="P85" s="90">
        <v>22547</v>
      </c>
      <c r="Q85" s="90">
        <v>23594</v>
      </c>
    </row>
    <row r="86" spans="1:17" x14ac:dyDescent="0.35">
      <c r="A86" s="143" t="s">
        <v>93</v>
      </c>
      <c r="B86" s="151">
        <f t="shared" ref="B86:O86" si="13">SUM(B84:B85)</f>
        <v>22863</v>
      </c>
      <c r="C86" s="151">
        <f t="shared" si="13"/>
        <v>31353</v>
      </c>
      <c r="D86" s="151">
        <f t="shared" si="13"/>
        <v>34730</v>
      </c>
      <c r="E86" s="151">
        <f t="shared" si="13"/>
        <v>31804</v>
      </c>
      <c r="F86" s="151">
        <f t="shared" si="13"/>
        <v>32445</v>
      </c>
      <c r="G86" s="151">
        <f t="shared" si="13"/>
        <v>32769</v>
      </c>
      <c r="H86" s="151">
        <f t="shared" si="13"/>
        <v>32866</v>
      </c>
      <c r="I86" s="151">
        <f t="shared" si="13"/>
        <v>33014</v>
      </c>
      <c r="J86" s="151">
        <f t="shared" si="13"/>
        <v>33231</v>
      </c>
      <c r="K86" s="151">
        <f t="shared" si="13"/>
        <v>33045</v>
      </c>
      <c r="L86" s="151">
        <f t="shared" si="13"/>
        <v>33245</v>
      </c>
      <c r="M86" s="151">
        <f t="shared" si="13"/>
        <v>33487</v>
      </c>
      <c r="N86" s="151">
        <f t="shared" si="13"/>
        <v>33468</v>
      </c>
      <c r="O86" s="151">
        <f t="shared" si="13"/>
        <v>34527</v>
      </c>
      <c r="P86" s="151">
        <f t="shared" ref="P86:Q86" si="14">SUM(P84:P85)</f>
        <v>34730</v>
      </c>
      <c r="Q86" s="151">
        <f t="shared" si="14"/>
        <v>35722</v>
      </c>
    </row>
    <row r="87" spans="1:17" x14ac:dyDescent="0.35">
      <c r="A87" s="88" t="s">
        <v>94</v>
      </c>
      <c r="B87" s="89">
        <v>1225</v>
      </c>
      <c r="C87" s="89">
        <v>1075</v>
      </c>
      <c r="D87" s="89">
        <v>1026</v>
      </c>
      <c r="E87" s="90">
        <v>1027</v>
      </c>
      <c r="F87" s="90">
        <v>1072</v>
      </c>
      <c r="G87" s="90">
        <v>1086</v>
      </c>
      <c r="H87" s="90">
        <v>1061</v>
      </c>
      <c r="I87" s="90">
        <v>1145</v>
      </c>
      <c r="J87" s="90">
        <v>1200</v>
      </c>
      <c r="K87" s="90">
        <v>1364</v>
      </c>
      <c r="L87" s="90">
        <v>1302</v>
      </c>
      <c r="M87" s="90">
        <v>1257</v>
      </c>
      <c r="N87" s="90">
        <v>1146</v>
      </c>
      <c r="O87" s="90">
        <v>1043</v>
      </c>
      <c r="P87" s="90">
        <v>1026</v>
      </c>
      <c r="Q87" s="90">
        <v>1022</v>
      </c>
    </row>
    <row r="88" spans="1:17" x14ac:dyDescent="0.35">
      <c r="A88" s="88" t="s">
        <v>95</v>
      </c>
      <c r="B88" s="89">
        <v>161</v>
      </c>
      <c r="C88" s="89">
        <v>169</v>
      </c>
      <c r="D88" s="89">
        <v>130</v>
      </c>
      <c r="E88" s="90">
        <v>170</v>
      </c>
      <c r="F88" s="90">
        <v>177</v>
      </c>
      <c r="G88" s="90">
        <v>171</v>
      </c>
      <c r="H88" s="90">
        <v>165</v>
      </c>
      <c r="I88" s="90">
        <v>152</v>
      </c>
      <c r="J88" s="90">
        <v>147</v>
      </c>
      <c r="K88" s="90">
        <v>156</v>
      </c>
      <c r="L88" s="90">
        <v>151</v>
      </c>
      <c r="M88" s="90">
        <v>134</v>
      </c>
      <c r="N88" s="90">
        <v>128</v>
      </c>
      <c r="O88" s="90">
        <v>119</v>
      </c>
      <c r="P88" s="90">
        <v>130</v>
      </c>
      <c r="Q88" s="90">
        <v>119</v>
      </c>
    </row>
    <row r="89" spans="1:17" x14ac:dyDescent="0.35">
      <c r="A89" s="88" t="s">
        <v>96</v>
      </c>
      <c r="B89" s="89">
        <v>98</v>
      </c>
      <c r="C89" s="89">
        <v>142</v>
      </c>
      <c r="D89" s="89">
        <v>173</v>
      </c>
      <c r="E89" s="90">
        <v>142</v>
      </c>
      <c r="F89" s="90">
        <v>147</v>
      </c>
      <c r="G89" s="90">
        <v>148</v>
      </c>
      <c r="H89" s="90">
        <v>167</v>
      </c>
      <c r="I89" s="90">
        <v>163</v>
      </c>
      <c r="J89" s="90">
        <v>166</v>
      </c>
      <c r="K89" s="90">
        <v>168</v>
      </c>
      <c r="L89" s="90">
        <v>174</v>
      </c>
      <c r="M89" s="90">
        <v>166</v>
      </c>
      <c r="N89" s="90">
        <v>180</v>
      </c>
      <c r="O89" s="90">
        <v>175</v>
      </c>
      <c r="P89" s="90">
        <v>173</v>
      </c>
      <c r="Q89" s="90">
        <v>181</v>
      </c>
    </row>
    <row r="90" spans="1:17" x14ac:dyDescent="0.35">
      <c r="A90" s="143" t="s">
        <v>79</v>
      </c>
      <c r="B90" s="138">
        <f t="shared" ref="B90:P90" si="15">SUM(B83,B86,B87:B89)</f>
        <v>75041</v>
      </c>
      <c r="C90" s="138">
        <f t="shared" si="15"/>
        <v>77293</v>
      </c>
      <c r="D90" s="138">
        <f t="shared" si="15"/>
        <v>82645</v>
      </c>
      <c r="E90" s="138">
        <f t="shared" si="15"/>
        <v>77992</v>
      </c>
      <c r="F90" s="138">
        <f t="shared" si="15"/>
        <v>79034</v>
      </c>
      <c r="G90" s="138">
        <f t="shared" si="15"/>
        <v>79631</v>
      </c>
      <c r="H90" s="138">
        <f t="shared" si="15"/>
        <v>80435</v>
      </c>
      <c r="I90" s="138">
        <f t="shared" si="15"/>
        <v>81179</v>
      </c>
      <c r="J90" s="138">
        <f t="shared" si="15"/>
        <v>81650</v>
      </c>
      <c r="K90" s="138">
        <f t="shared" si="15"/>
        <v>81656</v>
      </c>
      <c r="L90" s="138">
        <f t="shared" si="15"/>
        <v>81712</v>
      </c>
      <c r="M90" s="138">
        <f t="shared" si="15"/>
        <v>81919</v>
      </c>
      <c r="N90" s="138">
        <f t="shared" si="15"/>
        <v>81951</v>
      </c>
      <c r="O90" s="138">
        <f t="shared" si="15"/>
        <v>82166</v>
      </c>
      <c r="P90" s="138">
        <f t="shared" si="15"/>
        <v>82645</v>
      </c>
      <c r="Q90" s="138">
        <f t="shared" ref="Q90" si="16">SUM(Q83,Q86,Q87:Q89)</f>
        <v>83822</v>
      </c>
    </row>
    <row r="91" spans="1:17" x14ac:dyDescent="0.35">
      <c r="A91" s="252" t="s">
        <v>113</v>
      </c>
      <c r="B91" s="252"/>
      <c r="C91" s="252"/>
      <c r="D91" s="252"/>
      <c r="E91" s="252"/>
      <c r="F91" s="252"/>
      <c r="G91" s="252"/>
      <c r="H91" s="252"/>
      <c r="I91" s="252"/>
      <c r="J91" s="252"/>
      <c r="K91" s="252"/>
      <c r="L91" s="252"/>
      <c r="M91" s="252"/>
      <c r="N91" s="252"/>
      <c r="O91" s="252"/>
      <c r="P91" s="252"/>
    </row>
    <row r="94" spans="1:17" ht="15" customHeight="1" x14ac:dyDescent="0.35">
      <c r="A94" s="246" t="s">
        <v>114</v>
      </c>
      <c r="B94" s="238" t="s">
        <v>60</v>
      </c>
      <c r="C94" s="244"/>
      <c r="D94" s="244"/>
      <c r="E94" s="244"/>
      <c r="F94" s="244"/>
      <c r="G94" s="244"/>
      <c r="H94" s="245"/>
    </row>
    <row r="95" spans="1:17" x14ac:dyDescent="0.35">
      <c r="A95" s="247"/>
      <c r="B95" s="153" t="s">
        <v>98</v>
      </c>
      <c r="C95" s="153" t="s">
        <v>99</v>
      </c>
      <c r="D95" s="153" t="s">
        <v>100</v>
      </c>
      <c r="E95" s="153" t="s">
        <v>101</v>
      </c>
      <c r="F95" s="153" t="s">
        <v>102</v>
      </c>
      <c r="G95" s="153" t="s">
        <v>103</v>
      </c>
      <c r="H95" s="154" t="s">
        <v>104</v>
      </c>
    </row>
    <row r="96" spans="1:17" x14ac:dyDescent="0.35">
      <c r="A96" s="43" t="s">
        <v>110</v>
      </c>
      <c r="B96" s="44">
        <v>820</v>
      </c>
      <c r="C96" s="44">
        <v>543</v>
      </c>
      <c r="D96" s="44">
        <v>436</v>
      </c>
      <c r="E96" s="44">
        <v>349</v>
      </c>
      <c r="F96" s="44">
        <v>386</v>
      </c>
      <c r="G96" s="44">
        <v>209</v>
      </c>
      <c r="H96" s="44">
        <v>34</v>
      </c>
    </row>
    <row r="97" spans="1:14" x14ac:dyDescent="0.35">
      <c r="A97" s="43" t="s">
        <v>111</v>
      </c>
      <c r="B97" s="44">
        <v>6347</v>
      </c>
      <c r="C97" s="44">
        <v>4863</v>
      </c>
      <c r="D97" s="44">
        <v>2282</v>
      </c>
      <c r="E97" s="44">
        <v>1851</v>
      </c>
      <c r="F97" s="44">
        <v>1523</v>
      </c>
      <c r="G97" s="44">
        <v>343</v>
      </c>
      <c r="H97" s="44">
        <v>85</v>
      </c>
    </row>
    <row r="98" spans="1:14" x14ac:dyDescent="0.35">
      <c r="A98" s="43" t="s">
        <v>112</v>
      </c>
      <c r="B98" s="44">
        <v>450</v>
      </c>
      <c r="C98" s="44">
        <v>165</v>
      </c>
      <c r="D98" s="44">
        <v>90</v>
      </c>
      <c r="E98" s="44">
        <v>93</v>
      </c>
      <c r="F98" s="44">
        <v>96</v>
      </c>
      <c r="G98" s="44">
        <v>39</v>
      </c>
      <c r="H98" s="44">
        <v>6</v>
      </c>
    </row>
    <row r="99" spans="1:14" x14ac:dyDescent="0.35">
      <c r="A99" s="43" t="s">
        <v>87</v>
      </c>
      <c r="B99" s="44">
        <v>1126</v>
      </c>
      <c r="C99" s="44">
        <v>1402</v>
      </c>
      <c r="D99" s="44">
        <v>1083</v>
      </c>
      <c r="E99" s="44">
        <v>1114</v>
      </c>
      <c r="F99" s="44">
        <v>1663</v>
      </c>
      <c r="G99" s="44">
        <v>868</v>
      </c>
      <c r="H99" s="44">
        <v>176</v>
      </c>
    </row>
    <row r="100" spans="1:14" x14ac:dyDescent="0.35">
      <c r="A100" s="43" t="s">
        <v>88</v>
      </c>
      <c r="B100" s="44">
        <v>4583</v>
      </c>
      <c r="C100" s="44">
        <v>3501</v>
      </c>
      <c r="D100" s="44">
        <v>2354</v>
      </c>
      <c r="E100" s="44">
        <v>2258</v>
      </c>
      <c r="F100" s="44">
        <v>3122</v>
      </c>
      <c r="G100" s="44">
        <v>1514</v>
      </c>
      <c r="H100" s="44">
        <v>269</v>
      </c>
    </row>
    <row r="101" spans="1:14" x14ac:dyDescent="0.35">
      <c r="A101" s="43" t="s">
        <v>89</v>
      </c>
      <c r="B101" s="26">
        <v>355</v>
      </c>
      <c r="C101" s="26">
        <v>144</v>
      </c>
      <c r="D101" s="26">
        <v>73</v>
      </c>
      <c r="E101" s="26">
        <v>50</v>
      </c>
      <c r="F101" s="26">
        <v>61</v>
      </c>
      <c r="G101" s="26">
        <v>35</v>
      </c>
      <c r="H101" s="26">
        <v>17</v>
      </c>
      <c r="N101" s="4" t="s">
        <v>6</v>
      </c>
    </row>
    <row r="102" spans="1:14" x14ac:dyDescent="0.35">
      <c r="A102" s="43" t="s">
        <v>91</v>
      </c>
      <c r="B102" s="44">
        <v>6062</v>
      </c>
      <c r="C102" s="44">
        <v>3913</v>
      </c>
      <c r="D102" s="44">
        <v>899</v>
      </c>
      <c r="E102" s="44">
        <v>611</v>
      </c>
      <c r="F102" s="44">
        <v>435</v>
      </c>
      <c r="G102" s="44">
        <v>138</v>
      </c>
      <c r="H102" s="44">
        <v>70</v>
      </c>
    </row>
    <row r="103" spans="1:14" x14ac:dyDescent="0.35">
      <c r="A103" s="43" t="s">
        <v>92</v>
      </c>
      <c r="B103" s="44">
        <v>8126</v>
      </c>
      <c r="C103" s="44">
        <v>5533</v>
      </c>
      <c r="D103" s="44">
        <v>3236</v>
      </c>
      <c r="E103" s="44">
        <v>2393</v>
      </c>
      <c r="F103" s="44">
        <v>3336</v>
      </c>
      <c r="G103" s="44">
        <v>831</v>
      </c>
      <c r="H103" s="44">
        <v>139</v>
      </c>
    </row>
    <row r="104" spans="1:14" x14ac:dyDescent="0.35">
      <c r="A104" s="88" t="s">
        <v>94</v>
      </c>
      <c r="B104" s="28">
        <v>847</v>
      </c>
      <c r="C104" s="28">
        <v>126</v>
      </c>
      <c r="D104" s="28">
        <v>35</v>
      </c>
      <c r="E104" s="28">
        <v>10</v>
      </c>
      <c r="F104" s="28">
        <v>4</v>
      </c>
      <c r="G104" s="28">
        <v>0</v>
      </c>
      <c r="H104" s="28">
        <v>0</v>
      </c>
    </row>
    <row r="105" spans="1:14" x14ac:dyDescent="0.35">
      <c r="A105" s="88" t="s">
        <v>95</v>
      </c>
      <c r="B105" s="17">
        <v>62</v>
      </c>
      <c r="C105" s="17">
        <v>26</v>
      </c>
      <c r="D105" s="17">
        <v>12</v>
      </c>
      <c r="E105" s="17">
        <v>9</v>
      </c>
      <c r="F105" s="17">
        <v>4</v>
      </c>
      <c r="G105" s="17">
        <v>3</v>
      </c>
      <c r="H105" s="17">
        <v>3</v>
      </c>
    </row>
    <row r="106" spans="1:14" x14ac:dyDescent="0.35">
      <c r="A106" s="88" t="s">
        <v>96</v>
      </c>
      <c r="B106" s="28">
        <v>51</v>
      </c>
      <c r="C106" s="28">
        <v>31</v>
      </c>
      <c r="D106" s="28">
        <v>21</v>
      </c>
      <c r="E106" s="28">
        <v>19</v>
      </c>
      <c r="F106" s="28">
        <v>25</v>
      </c>
      <c r="G106" s="28">
        <v>18</v>
      </c>
      <c r="H106" s="28">
        <v>16</v>
      </c>
    </row>
    <row r="107" spans="1:14" x14ac:dyDescent="0.35">
      <c r="A107" s="143" t="s">
        <v>79</v>
      </c>
      <c r="B107" s="138">
        <f>SUM(B96:B106)</f>
        <v>28829</v>
      </c>
      <c r="C107" s="138">
        <f t="shared" ref="C107:H107" si="17">SUM(C96:C106)</f>
        <v>20247</v>
      </c>
      <c r="D107" s="138">
        <f t="shared" si="17"/>
        <v>10521</v>
      </c>
      <c r="E107" s="138">
        <f t="shared" si="17"/>
        <v>8757</v>
      </c>
      <c r="F107" s="138">
        <f t="shared" si="17"/>
        <v>10655</v>
      </c>
      <c r="G107" s="138">
        <f t="shared" si="17"/>
        <v>3998</v>
      </c>
      <c r="H107" s="138">
        <f t="shared" si="17"/>
        <v>815</v>
      </c>
    </row>
    <row r="108" spans="1:14" x14ac:dyDescent="0.35">
      <c r="A108" s="231" t="s">
        <v>115</v>
      </c>
      <c r="B108" s="232"/>
      <c r="C108" s="232"/>
      <c r="D108" s="232"/>
      <c r="E108" s="232"/>
      <c r="F108" s="232"/>
      <c r="G108" s="232"/>
      <c r="H108" s="232"/>
    </row>
    <row r="111" spans="1:14" ht="15" customHeight="1" x14ac:dyDescent="0.35">
      <c r="A111" s="257" t="s">
        <v>116</v>
      </c>
      <c r="B111" s="238" t="s">
        <v>82</v>
      </c>
      <c r="C111" s="244"/>
      <c r="D111" s="244"/>
      <c r="E111" s="244"/>
      <c r="F111" s="244"/>
      <c r="G111" s="244"/>
      <c r="H111" s="245"/>
    </row>
    <row r="112" spans="1:14" x14ac:dyDescent="0.35">
      <c r="A112" s="257"/>
      <c r="B112" s="160" t="s">
        <v>98</v>
      </c>
      <c r="C112" s="160" t="s">
        <v>99</v>
      </c>
      <c r="D112" s="160" t="s">
        <v>100</v>
      </c>
      <c r="E112" s="160" t="s">
        <v>101</v>
      </c>
      <c r="F112" s="160" t="s">
        <v>102</v>
      </c>
      <c r="G112" s="160" t="s">
        <v>103</v>
      </c>
      <c r="H112" s="160" t="s">
        <v>104</v>
      </c>
    </row>
    <row r="113" spans="1:9" x14ac:dyDescent="0.35">
      <c r="A113" s="103" t="s">
        <v>110</v>
      </c>
      <c r="B113" s="104">
        <v>687</v>
      </c>
      <c r="C113" s="104">
        <v>509</v>
      </c>
      <c r="D113" s="104">
        <v>319</v>
      </c>
      <c r="E113" s="104">
        <v>433</v>
      </c>
      <c r="F113" s="104">
        <v>356</v>
      </c>
      <c r="G113" s="104">
        <v>137</v>
      </c>
      <c r="H113" s="104">
        <v>98</v>
      </c>
    </row>
    <row r="114" spans="1:9" x14ac:dyDescent="0.35">
      <c r="A114" s="103" t="s">
        <v>111</v>
      </c>
      <c r="B114" s="104">
        <v>6786</v>
      </c>
      <c r="C114" s="104">
        <v>4164</v>
      </c>
      <c r="D114" s="104">
        <v>2096</v>
      </c>
      <c r="E114" s="104">
        <v>1550</v>
      </c>
      <c r="F114" s="104">
        <v>1525</v>
      </c>
      <c r="G114" s="104">
        <v>940</v>
      </c>
      <c r="H114" s="104">
        <v>550</v>
      </c>
    </row>
    <row r="115" spans="1:9" x14ac:dyDescent="0.35">
      <c r="A115" s="103" t="s">
        <v>112</v>
      </c>
      <c r="B115" s="104">
        <v>376</v>
      </c>
      <c r="C115" s="104">
        <v>172</v>
      </c>
      <c r="D115" s="104">
        <v>111</v>
      </c>
      <c r="E115" s="104">
        <v>88</v>
      </c>
      <c r="F115" s="104">
        <v>85</v>
      </c>
      <c r="G115" s="104">
        <v>41</v>
      </c>
      <c r="H115" s="104">
        <v>34</v>
      </c>
    </row>
    <row r="116" spans="1:9" x14ac:dyDescent="0.35">
      <c r="A116" s="103" t="s">
        <v>87</v>
      </c>
      <c r="B116" s="104">
        <v>1198</v>
      </c>
      <c r="C116" s="104">
        <v>1214</v>
      </c>
      <c r="D116" s="104">
        <v>862</v>
      </c>
      <c r="E116" s="104">
        <v>749</v>
      </c>
      <c r="F116" s="104">
        <v>1124</v>
      </c>
      <c r="G116" s="104">
        <v>604</v>
      </c>
      <c r="H116" s="104">
        <v>458</v>
      </c>
    </row>
    <row r="117" spans="1:9" x14ac:dyDescent="0.35">
      <c r="A117" s="103" t="s">
        <v>88</v>
      </c>
      <c r="B117" s="104">
        <v>4179</v>
      </c>
      <c r="C117" s="104">
        <v>3190</v>
      </c>
      <c r="D117" s="104">
        <v>2257</v>
      </c>
      <c r="E117" s="104">
        <v>1923</v>
      </c>
      <c r="F117" s="104">
        <v>2371</v>
      </c>
      <c r="G117" s="104">
        <v>1616</v>
      </c>
      <c r="H117" s="104">
        <v>1405</v>
      </c>
    </row>
    <row r="118" spans="1:9" x14ac:dyDescent="0.35">
      <c r="A118" s="103" t="s">
        <v>89</v>
      </c>
      <c r="B118" s="104">
        <v>346</v>
      </c>
      <c r="C118" s="104">
        <v>117</v>
      </c>
      <c r="D118" s="104">
        <v>67</v>
      </c>
      <c r="E118" s="104">
        <v>28</v>
      </c>
      <c r="F118" s="104">
        <v>40</v>
      </c>
      <c r="G118" s="104">
        <v>16</v>
      </c>
      <c r="H118" s="104">
        <v>28</v>
      </c>
    </row>
    <row r="119" spans="1:9" x14ac:dyDescent="0.35">
      <c r="A119" s="103" t="s">
        <v>91</v>
      </c>
      <c r="B119" s="104">
        <v>5976</v>
      </c>
      <c r="C119" s="104">
        <v>3739</v>
      </c>
      <c r="D119" s="104">
        <v>1831</v>
      </c>
      <c r="E119" s="104">
        <v>870</v>
      </c>
      <c r="F119" s="104">
        <v>528</v>
      </c>
      <c r="G119" s="104">
        <v>130</v>
      </c>
      <c r="H119" s="104">
        <v>26</v>
      </c>
    </row>
    <row r="120" spans="1:9" x14ac:dyDescent="0.35">
      <c r="A120" s="103" t="s">
        <v>92</v>
      </c>
      <c r="B120" s="104">
        <v>5439</v>
      </c>
      <c r="C120" s="104">
        <v>4727</v>
      </c>
      <c r="D120" s="104">
        <v>2964</v>
      </c>
      <c r="E120" s="104">
        <v>2133</v>
      </c>
      <c r="F120" s="104">
        <v>2566</v>
      </c>
      <c r="G120" s="104">
        <v>716</v>
      </c>
      <c r="H120" s="104">
        <v>159</v>
      </c>
    </row>
    <row r="121" spans="1:9" x14ac:dyDescent="0.35">
      <c r="A121" s="103" t="s">
        <v>94</v>
      </c>
      <c r="B121" s="36">
        <v>869</v>
      </c>
      <c r="C121" s="36">
        <v>104</v>
      </c>
      <c r="D121" s="36">
        <v>34</v>
      </c>
      <c r="E121" s="36">
        <v>9</v>
      </c>
      <c r="F121" s="36">
        <v>9</v>
      </c>
      <c r="G121" s="36">
        <v>2</v>
      </c>
      <c r="H121" s="36">
        <v>0</v>
      </c>
    </row>
    <row r="122" spans="1:9" x14ac:dyDescent="0.35">
      <c r="A122" s="103" t="s">
        <v>95</v>
      </c>
      <c r="B122" s="36">
        <v>92</v>
      </c>
      <c r="C122" s="36">
        <v>39</v>
      </c>
      <c r="D122" s="36">
        <v>21</v>
      </c>
      <c r="E122" s="36">
        <v>5</v>
      </c>
      <c r="F122" s="36">
        <v>9</v>
      </c>
      <c r="G122" s="36">
        <v>2</v>
      </c>
      <c r="H122" s="36">
        <v>2</v>
      </c>
    </row>
    <row r="123" spans="1:9" x14ac:dyDescent="0.35">
      <c r="A123" s="103" t="s">
        <v>96</v>
      </c>
      <c r="B123" s="36">
        <v>37</v>
      </c>
      <c r="C123" s="36">
        <v>28</v>
      </c>
      <c r="D123" s="36">
        <v>15</v>
      </c>
      <c r="E123" s="36">
        <v>20</v>
      </c>
      <c r="F123" s="36">
        <v>21</v>
      </c>
      <c r="G123" s="36">
        <v>9</v>
      </c>
      <c r="H123" s="36">
        <v>12</v>
      </c>
    </row>
    <row r="124" spans="1:9" x14ac:dyDescent="0.35">
      <c r="A124" s="159" t="s">
        <v>79</v>
      </c>
      <c r="B124" s="161">
        <f>SUM(B113:B123)</f>
        <v>25985</v>
      </c>
      <c r="C124" s="161">
        <f t="shared" ref="C124:H124" si="18">SUM(C113:C123)</f>
        <v>18003</v>
      </c>
      <c r="D124" s="161">
        <f t="shared" si="18"/>
        <v>10577</v>
      </c>
      <c r="E124" s="161">
        <f t="shared" si="18"/>
        <v>7808</v>
      </c>
      <c r="F124" s="161">
        <f t="shared" si="18"/>
        <v>8634</v>
      </c>
      <c r="G124" s="161">
        <f t="shared" si="18"/>
        <v>4213</v>
      </c>
      <c r="H124" s="161">
        <f t="shared" si="18"/>
        <v>2772</v>
      </c>
    </row>
    <row r="125" spans="1:9" x14ac:dyDescent="0.35">
      <c r="A125" s="255" t="s">
        <v>117</v>
      </c>
      <c r="B125" s="256"/>
      <c r="C125" s="256"/>
      <c r="D125" s="256"/>
      <c r="E125" s="256"/>
      <c r="F125" s="256"/>
      <c r="G125" s="256"/>
      <c r="H125" s="256"/>
    </row>
    <row r="128" spans="1:9" x14ac:dyDescent="0.35">
      <c r="A128" s="248" t="s">
        <v>118</v>
      </c>
      <c r="B128" s="249"/>
      <c r="C128" s="249"/>
      <c r="D128" s="249"/>
      <c r="E128" s="251"/>
      <c r="F128" s="251"/>
      <c r="G128" s="251"/>
      <c r="H128"/>
      <c r="I128"/>
    </row>
    <row r="129" spans="1:10" x14ac:dyDescent="0.35">
      <c r="A129"/>
      <c r="B129"/>
      <c r="C129"/>
      <c r="D129"/>
      <c r="E129" s="116"/>
      <c r="F129" s="116"/>
      <c r="G129" s="116"/>
      <c r="H129"/>
      <c r="I129"/>
    </row>
    <row r="130" spans="1:10" ht="43.5" x14ac:dyDescent="0.35">
      <c r="A130" s="162" t="s">
        <v>119</v>
      </c>
      <c r="B130" s="162" t="s">
        <v>120</v>
      </c>
      <c r="C130" s="163" t="s">
        <v>121</v>
      </c>
      <c r="D130"/>
      <c r="E130" s="166" t="s">
        <v>119</v>
      </c>
      <c r="F130" s="166" t="s">
        <v>120</v>
      </c>
      <c r="G130" s="163" t="s">
        <v>121</v>
      </c>
      <c r="H130"/>
      <c r="I130"/>
    </row>
    <row r="131" spans="1:10" x14ac:dyDescent="0.35">
      <c r="A131" s="164">
        <v>44713</v>
      </c>
      <c r="B131" s="121" t="s">
        <v>122</v>
      </c>
      <c r="C131" s="120">
        <v>324.48954739999999</v>
      </c>
      <c r="D131"/>
      <c r="E131" s="167">
        <v>44713</v>
      </c>
      <c r="F131" s="121" t="s">
        <v>123</v>
      </c>
      <c r="G131" s="120">
        <v>158.88286890000001</v>
      </c>
      <c r="H131"/>
      <c r="I131"/>
    </row>
    <row r="132" spans="1:10" x14ac:dyDescent="0.35">
      <c r="A132" s="164">
        <v>44896</v>
      </c>
      <c r="B132" s="121" t="s">
        <v>122</v>
      </c>
      <c r="C132" s="120">
        <v>341.55417979999999</v>
      </c>
      <c r="D132"/>
      <c r="E132" s="167">
        <v>44896</v>
      </c>
      <c r="F132" s="121" t="s">
        <v>123</v>
      </c>
      <c r="G132" s="120">
        <v>172.660911</v>
      </c>
      <c r="H132"/>
      <c r="I132"/>
    </row>
    <row r="133" spans="1:10" x14ac:dyDescent="0.35">
      <c r="A133" s="164">
        <v>45078</v>
      </c>
      <c r="B133" s="121" t="s">
        <v>122</v>
      </c>
      <c r="C133" s="120">
        <v>315.07239859999999</v>
      </c>
      <c r="D133"/>
      <c r="E133" s="167">
        <v>45078</v>
      </c>
      <c r="F133" s="121" t="s">
        <v>123</v>
      </c>
      <c r="G133" s="120">
        <v>164.1742328</v>
      </c>
      <c r="H133"/>
      <c r="I133"/>
    </row>
    <row r="134" spans="1:10" x14ac:dyDescent="0.35">
      <c r="A134" s="164">
        <v>45261</v>
      </c>
      <c r="B134" s="121" t="s">
        <v>122</v>
      </c>
      <c r="C134" s="120">
        <v>285.7635813</v>
      </c>
      <c r="D134"/>
      <c r="E134" s="167">
        <v>45261</v>
      </c>
      <c r="F134" s="121" t="s">
        <v>123</v>
      </c>
      <c r="G134" s="120">
        <v>147.42129779999999</v>
      </c>
      <c r="H134"/>
      <c r="I134"/>
    </row>
    <row r="135" spans="1:10" x14ac:dyDescent="0.35">
      <c r="A135" s="164">
        <v>45444</v>
      </c>
      <c r="B135" s="121" t="s">
        <v>122</v>
      </c>
      <c r="C135" s="120">
        <v>231.19686949999999</v>
      </c>
      <c r="D135"/>
      <c r="E135" s="167">
        <v>45444</v>
      </c>
      <c r="F135" s="121" t="s">
        <v>123</v>
      </c>
      <c r="G135" s="120">
        <v>148.55371840000001</v>
      </c>
      <c r="H135"/>
      <c r="I135"/>
    </row>
    <row r="136" spans="1:10" x14ac:dyDescent="0.35">
      <c r="A136" s="165">
        <v>45627</v>
      </c>
      <c r="B136" s="121" t="s">
        <v>122</v>
      </c>
      <c r="C136" s="120">
        <v>214.5</v>
      </c>
      <c r="D136"/>
      <c r="E136" s="168">
        <v>45627</v>
      </c>
      <c r="F136" s="121" t="s">
        <v>123</v>
      </c>
      <c r="G136" s="120">
        <v>169</v>
      </c>
      <c r="H136"/>
      <c r="I136"/>
    </row>
    <row r="137" spans="1:10" x14ac:dyDescent="0.35">
      <c r="A137" s="165">
        <v>45839</v>
      </c>
      <c r="B137" s="121" t="s">
        <v>122</v>
      </c>
      <c r="C137" s="120">
        <v>189</v>
      </c>
      <c r="D137"/>
      <c r="E137" s="168">
        <v>45839</v>
      </c>
      <c r="F137" s="121" t="s">
        <v>123</v>
      </c>
      <c r="G137" s="120">
        <v>137</v>
      </c>
      <c r="H137"/>
      <c r="I137"/>
    </row>
    <row r="138" spans="1:10" x14ac:dyDescent="0.35">
      <c r="A138"/>
      <c r="B138"/>
      <c r="C138"/>
      <c r="D138"/>
      <c r="E138" s="116"/>
      <c r="F138" s="116"/>
      <c r="G138" s="116"/>
      <c r="H138"/>
      <c r="I138"/>
    </row>
    <row r="139" spans="1:10" x14ac:dyDescent="0.35">
      <c r="A139" s="248" t="s">
        <v>124</v>
      </c>
      <c r="B139" s="249"/>
      <c r="C139" s="249"/>
      <c r="D139" s="250"/>
      <c r="E139" s="250"/>
      <c r="F139" s="250"/>
      <c r="G139" s="250"/>
      <c r="H139" s="250"/>
      <c r="I139"/>
    </row>
    <row r="140" spans="1:10" x14ac:dyDescent="0.35">
      <c r="A140" s="116"/>
      <c r="B140" s="116"/>
      <c r="C140" s="116"/>
      <c r="D140"/>
      <c r="E140"/>
      <c r="F140"/>
      <c r="G140"/>
      <c r="H140"/>
      <c r="I140"/>
    </row>
    <row r="141" spans="1:10" x14ac:dyDescent="0.35">
      <c r="A141" s="162" t="s">
        <v>125</v>
      </c>
      <c r="B141" s="169">
        <v>44713</v>
      </c>
      <c r="C141" s="169">
        <v>44896</v>
      </c>
      <c r="D141" s="169">
        <v>45078</v>
      </c>
      <c r="E141" s="169">
        <v>45261</v>
      </c>
      <c r="F141" s="169">
        <v>45444</v>
      </c>
      <c r="G141" s="169">
        <v>45627</v>
      </c>
      <c r="H141" s="170">
        <v>45839</v>
      </c>
      <c r="I141"/>
      <c r="J141"/>
    </row>
    <row r="142" spans="1:10" x14ac:dyDescent="0.35">
      <c r="A142" s="171" t="s">
        <v>126</v>
      </c>
      <c r="B142" s="119">
        <v>0.2145</v>
      </c>
      <c r="C142" s="119">
        <v>0.2079</v>
      </c>
      <c r="D142" s="119">
        <v>0.2409</v>
      </c>
      <c r="E142" s="119">
        <v>0.28189999999999998</v>
      </c>
      <c r="F142" s="119">
        <v>0.37090000000000001</v>
      </c>
      <c r="G142" s="119">
        <v>0.33510000000000001</v>
      </c>
      <c r="H142" s="119">
        <v>0.36699999999999999</v>
      </c>
      <c r="I142" s="118"/>
      <c r="J142"/>
    </row>
    <row r="143" spans="1:10" x14ac:dyDescent="0.35">
      <c r="A143" s="171" t="s">
        <v>127</v>
      </c>
      <c r="B143" s="119">
        <v>0.14480000000000001</v>
      </c>
      <c r="C143" s="119">
        <v>0.17419999999999999</v>
      </c>
      <c r="D143" s="119">
        <v>0.1636</v>
      </c>
      <c r="E143" s="119">
        <v>0.2258</v>
      </c>
      <c r="F143" s="119">
        <v>0.21010000000000001</v>
      </c>
      <c r="G143" s="119">
        <v>0.28739999999999999</v>
      </c>
      <c r="H143" s="119">
        <v>0.28120000000000001</v>
      </c>
      <c r="I143"/>
      <c r="J143"/>
    </row>
    <row r="144" spans="1:10" x14ac:dyDescent="0.35">
      <c r="A144" s="171" t="s">
        <v>128</v>
      </c>
      <c r="B144" s="119">
        <v>0.15670000000000001</v>
      </c>
      <c r="C144" s="119">
        <v>0.13980000000000001</v>
      </c>
      <c r="D144" s="119">
        <v>0.1522</v>
      </c>
      <c r="E144" s="119">
        <v>0.13400000000000001</v>
      </c>
      <c r="F144" s="119">
        <v>0.1431</v>
      </c>
      <c r="G144" s="119">
        <v>0.1573</v>
      </c>
      <c r="H144" s="119">
        <v>0.13200000000000001</v>
      </c>
      <c r="I144"/>
      <c r="J144"/>
    </row>
    <row r="145" spans="1:10" x14ac:dyDescent="0.35">
      <c r="A145" s="171" t="s">
        <v>129</v>
      </c>
      <c r="B145" s="119">
        <v>0.1431</v>
      </c>
      <c r="C145" s="119">
        <v>0.1055</v>
      </c>
      <c r="D145" s="119">
        <v>0.1215</v>
      </c>
      <c r="E145" s="119">
        <v>8.3000000000000004E-2</v>
      </c>
      <c r="F145" s="119">
        <v>9.3100000000000002E-2</v>
      </c>
      <c r="G145" s="119">
        <v>8.1000000000000003E-2</v>
      </c>
      <c r="H145" s="119">
        <v>0.107</v>
      </c>
      <c r="I145"/>
      <c r="J145"/>
    </row>
    <row r="146" spans="1:10" x14ac:dyDescent="0.35">
      <c r="A146" s="171" t="s">
        <v>130</v>
      </c>
      <c r="B146" s="119">
        <v>0.1681</v>
      </c>
      <c r="C146" s="119">
        <v>0.2016</v>
      </c>
      <c r="D146" s="119">
        <v>0.18149999999999999</v>
      </c>
      <c r="E146" s="119">
        <v>0.1492</v>
      </c>
      <c r="F146" s="119">
        <v>9.4600000000000004E-2</v>
      </c>
      <c r="G146" s="119">
        <v>7.9899999999999999E-2</v>
      </c>
      <c r="H146" s="119">
        <v>8.8099999999999998E-2</v>
      </c>
      <c r="I146"/>
      <c r="J146"/>
    </row>
    <row r="147" spans="1:10" x14ac:dyDescent="0.35">
      <c r="A147" s="171" t="s">
        <v>131</v>
      </c>
      <c r="B147" s="119">
        <v>0.15820000000000001</v>
      </c>
      <c r="C147" s="119">
        <v>8.9599999999999999E-2</v>
      </c>
      <c r="D147" s="119">
        <v>8.6499999999999994E-2</v>
      </c>
      <c r="E147" s="119">
        <v>7.0900000000000005E-2</v>
      </c>
      <c r="F147" s="119">
        <v>5.3600000000000002E-2</v>
      </c>
      <c r="G147" s="119">
        <v>3.2300000000000002E-2</v>
      </c>
      <c r="H147" s="119">
        <v>1.9800000000000002E-2</v>
      </c>
      <c r="I147"/>
      <c r="J147"/>
    </row>
    <row r="148" spans="1:10" x14ac:dyDescent="0.35">
      <c r="A148" s="172" t="s">
        <v>132</v>
      </c>
      <c r="B148" s="119">
        <v>1.47E-2</v>
      </c>
      <c r="C148" s="119">
        <v>8.14E-2</v>
      </c>
      <c r="D148" s="119">
        <v>5.3800000000000001E-2</v>
      </c>
      <c r="E148" s="119">
        <v>5.5300000000000002E-2</v>
      </c>
      <c r="F148" s="119">
        <v>3.4700000000000002E-2</v>
      </c>
      <c r="G148" s="119">
        <v>2.7099999999999999E-2</v>
      </c>
      <c r="H148" s="119">
        <v>4.8999999999999998E-3</v>
      </c>
      <c r="I148"/>
      <c r="J148"/>
    </row>
    <row r="149" spans="1:10" x14ac:dyDescent="0.35">
      <c r="A149"/>
      <c r="B149" s="117"/>
      <c r="C149" s="118"/>
      <c r="D149"/>
      <c r="E149" s="116"/>
      <c r="F149" s="116"/>
      <c r="G149" s="122"/>
      <c r="H149"/>
      <c r="I149"/>
    </row>
    <row r="150" spans="1:10" x14ac:dyDescent="0.35">
      <c r="A150"/>
      <c r="B150" s="117"/>
      <c r="C150" s="118"/>
      <c r="D150"/>
      <c r="E150" s="116"/>
      <c r="F150" s="116"/>
      <c r="G150" s="116"/>
      <c r="H150"/>
      <c r="I150"/>
    </row>
    <row r="151" spans="1:10" x14ac:dyDescent="0.35">
      <c r="A151" s="248" t="s">
        <v>133</v>
      </c>
      <c r="B151" s="249"/>
      <c r="C151" s="249"/>
      <c r="D151" s="251"/>
      <c r="E151" s="251"/>
      <c r="F151" s="251"/>
      <c r="G151" s="251"/>
      <c r="H151" s="250"/>
      <c r="I151"/>
    </row>
    <row r="152" spans="1:10" x14ac:dyDescent="0.35">
      <c r="A152"/>
      <c r="B152" s="117"/>
      <c r="C152" s="118"/>
      <c r="D152"/>
      <c r="E152" s="116"/>
      <c r="F152" s="116"/>
      <c r="G152" s="116"/>
      <c r="H152"/>
      <c r="I152"/>
    </row>
    <row r="153" spans="1:10" x14ac:dyDescent="0.35">
      <c r="A153" s="162" t="s">
        <v>125</v>
      </c>
      <c r="B153" s="169">
        <v>44713</v>
      </c>
      <c r="C153" s="169">
        <v>44896</v>
      </c>
      <c r="D153" s="169">
        <v>45078</v>
      </c>
      <c r="E153" s="169">
        <v>45261</v>
      </c>
      <c r="F153" s="169">
        <v>45444</v>
      </c>
      <c r="G153" s="169">
        <v>45627</v>
      </c>
      <c r="H153" s="170">
        <v>45839</v>
      </c>
      <c r="I153"/>
      <c r="J153"/>
    </row>
    <row r="154" spans="1:10" x14ac:dyDescent="0.35">
      <c r="A154" s="171" t="s">
        <v>126</v>
      </c>
      <c r="B154" s="119">
        <v>0.4138</v>
      </c>
      <c r="C154" s="119">
        <v>0.34320000000000001</v>
      </c>
      <c r="D154" s="119">
        <v>0.40579999999999999</v>
      </c>
      <c r="E154" s="119">
        <v>0.46500000000000002</v>
      </c>
      <c r="F154" s="119">
        <v>0.45939999999999998</v>
      </c>
      <c r="G154" s="119">
        <v>0.37480000000000002</v>
      </c>
      <c r="H154" s="119">
        <v>0.49980000000000002</v>
      </c>
      <c r="I154"/>
      <c r="J154"/>
    </row>
    <row r="155" spans="1:10" x14ac:dyDescent="0.35">
      <c r="A155" s="171" t="s">
        <v>127</v>
      </c>
      <c r="B155" s="119">
        <v>0.26300000000000001</v>
      </c>
      <c r="C155" s="119">
        <v>0.30580000000000002</v>
      </c>
      <c r="D155" s="119">
        <v>0.2697</v>
      </c>
      <c r="E155" s="119">
        <v>0.2898</v>
      </c>
      <c r="F155" s="119">
        <v>0.26179999999999998</v>
      </c>
      <c r="G155" s="119">
        <v>0.32140000000000002</v>
      </c>
      <c r="H155" s="119">
        <v>0.3226</v>
      </c>
      <c r="I155"/>
      <c r="J155"/>
    </row>
    <row r="156" spans="1:10" x14ac:dyDescent="0.35">
      <c r="A156" s="171" t="s">
        <v>128</v>
      </c>
      <c r="B156" s="119">
        <v>0.18820000000000001</v>
      </c>
      <c r="C156" s="119">
        <v>0.2213</v>
      </c>
      <c r="D156" s="119">
        <v>0.16320000000000001</v>
      </c>
      <c r="E156" s="119">
        <v>0.13769999999999999</v>
      </c>
      <c r="F156" s="119">
        <v>0.1673</v>
      </c>
      <c r="G156" s="119">
        <v>0.15870000000000001</v>
      </c>
      <c r="H156" s="119">
        <v>7.4099999999999999E-2</v>
      </c>
      <c r="I156"/>
      <c r="J156"/>
    </row>
    <row r="157" spans="1:10" x14ac:dyDescent="0.35">
      <c r="A157" s="171" t="s">
        <v>129</v>
      </c>
      <c r="B157" s="119">
        <v>8.0600000000000005E-2</v>
      </c>
      <c r="C157" s="119">
        <v>7.6899999999999996E-2</v>
      </c>
      <c r="D157" s="119">
        <v>0.1022</v>
      </c>
      <c r="E157" s="119">
        <v>5.4399999999999997E-2</v>
      </c>
      <c r="F157" s="119">
        <v>5.7099999999999998E-2</v>
      </c>
      <c r="G157" s="119">
        <v>7.0400000000000004E-2</v>
      </c>
      <c r="H157" s="119">
        <v>5.04E-2</v>
      </c>
      <c r="I157"/>
      <c r="J157"/>
    </row>
    <row r="158" spans="1:10" x14ac:dyDescent="0.35">
      <c r="A158" s="171" t="s">
        <v>130</v>
      </c>
      <c r="B158" s="119">
        <v>4.0800000000000003E-2</v>
      </c>
      <c r="C158" s="119">
        <v>4.0800000000000003E-2</v>
      </c>
      <c r="D158" s="119">
        <v>4.9000000000000002E-2</v>
      </c>
      <c r="E158" s="119">
        <v>4.0500000000000001E-2</v>
      </c>
      <c r="F158" s="119">
        <v>4.1700000000000001E-2</v>
      </c>
      <c r="G158" s="119">
        <v>5.8799999999999998E-2</v>
      </c>
      <c r="H158" s="119">
        <v>3.5900000000000001E-2</v>
      </c>
      <c r="I158"/>
      <c r="J158"/>
    </row>
    <row r="159" spans="1:10" x14ac:dyDescent="0.35">
      <c r="A159" s="171" t="s">
        <v>131</v>
      </c>
      <c r="B159" s="119">
        <v>9.7000000000000003E-3</v>
      </c>
      <c r="C159" s="119">
        <v>7.6E-3</v>
      </c>
      <c r="D159" s="119">
        <v>6.4000000000000003E-3</v>
      </c>
      <c r="E159" s="119">
        <v>9.7000000000000003E-3</v>
      </c>
      <c r="F159" s="119">
        <v>9.7000000000000003E-3</v>
      </c>
      <c r="G159" s="119">
        <v>1.17E-2</v>
      </c>
      <c r="H159" s="119">
        <v>1.14E-2</v>
      </c>
      <c r="I159"/>
      <c r="J159"/>
    </row>
    <row r="160" spans="1:10" x14ac:dyDescent="0.35">
      <c r="A160" s="172" t="s">
        <v>132</v>
      </c>
      <c r="B160" s="119">
        <v>3.8999999999999998E-3</v>
      </c>
      <c r="C160" s="119">
        <v>4.3E-3</v>
      </c>
      <c r="D160" s="119">
        <v>3.5999999999999999E-3</v>
      </c>
      <c r="E160" s="119">
        <v>3.0000000000000001E-3</v>
      </c>
      <c r="F160" s="119">
        <v>3.0999999999999999E-3</v>
      </c>
      <c r="G160" s="119">
        <v>4.3E-3</v>
      </c>
      <c r="H160" s="119">
        <v>5.7999999999999996E-3</v>
      </c>
      <c r="I160"/>
      <c r="J160"/>
    </row>
    <row r="161" spans="1:9" x14ac:dyDescent="0.35">
      <c r="A161"/>
      <c r="B161"/>
      <c r="C161"/>
      <c r="D161"/>
      <c r="E161"/>
      <c r="F161"/>
      <c r="G161" s="118"/>
      <c r="H161"/>
      <c r="I161"/>
    </row>
  </sheetData>
  <sheetProtection algorithmName="SHA-512" hashValue="UVHB9Bb85bQmqW8bKHG8cGugzJ5l7EnNqxyIPkrCL9zgCJgb6WFUO8L2j5O38c6JL1NPOaugyIpho3RVBR++Zg==" saltValue="lJTmFfCHSVf6BYwCcq7Dyg==" spinCount="100000" sheet="1" objects="1" scenarios="1" selectLockedCells="1"/>
  <mergeCells count="16">
    <mergeCell ref="A139:H139"/>
    <mergeCell ref="A151:H151"/>
    <mergeCell ref="A91:P91"/>
    <mergeCell ref="A73:H73"/>
    <mergeCell ref="A56:H56"/>
    <mergeCell ref="B94:H94"/>
    <mergeCell ref="A128:G128"/>
    <mergeCell ref="A125:H125"/>
    <mergeCell ref="A108:H108"/>
    <mergeCell ref="A111:A112"/>
    <mergeCell ref="B111:H111"/>
    <mergeCell ref="B42:H42"/>
    <mergeCell ref="A94:A95"/>
    <mergeCell ref="A42:A43"/>
    <mergeCell ref="A59:A60"/>
    <mergeCell ref="B59:H59"/>
  </mergeCells>
  <hyperlinks>
    <hyperlink ref="A10" location="Claims_being_Processed​" display="Claims being Processed​" xr:uid="{00000000-0004-0000-0200-000000000000}"/>
    <hyperlink ref="A11" location="'Claims Being Processed'!Age_distribution_of_Claims_being_processed​" display="Age distribution of claims being processed​" xr:uid="{00000000-0004-0000-0200-000001000000}"/>
    <hyperlink ref="A12" location="'Claims Being Processed'!Claims_on_hand​_1" display="Claims on hand​" xr:uid="{00000000-0004-0000-0200-000002000000}"/>
    <hyperlink ref="A13" location="'Claims Being Processed'!Age_distribution_of_all_claims_on_hand​" display="Age distribution of claims on hand​" xr:uid="{00000000-0004-0000-0200-000003000000}"/>
  </hyperlinks>
  <pageMargins left="0.25" right="0.25" top="0.75" bottom="0.75" header="0.3" footer="0.3"/>
  <pageSetup paperSize="9" scale="39" orientation="portrait" r:id="rId1"/>
  <ignoredErrors>
    <ignoredError sqref="Q32 Q83 B32:C32"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pageSetUpPr fitToPage="1"/>
  </sheetPr>
  <dimension ref="A1:AL71"/>
  <sheetViews>
    <sheetView showGridLines="0" zoomScale="90" zoomScaleNormal="90" workbookViewId="0">
      <selection activeCell="A8" sqref="A8"/>
    </sheetView>
  </sheetViews>
  <sheetFormatPr defaultColWidth="9" defaultRowHeight="14.5" x14ac:dyDescent="0.35"/>
  <cols>
    <col min="1" max="1" width="41.54296875" style="4" customWidth="1"/>
    <col min="2" max="4" width="10.7265625" style="4" customWidth="1"/>
    <col min="5" max="19" width="9" style="4" customWidth="1"/>
    <col min="20" max="20" width="11" style="4" customWidth="1"/>
    <col min="21" max="16384" width="9"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T8" s="134">
        <v>45869</v>
      </c>
    </row>
    <row r="9" spans="1:20" ht="18.5" x14ac:dyDescent="0.45">
      <c r="A9" s="5" t="s">
        <v>134</v>
      </c>
      <c r="C9" s="260" t="s">
        <v>135</v>
      </c>
      <c r="D9" s="260"/>
      <c r="E9" s="260"/>
      <c r="F9" s="260"/>
      <c r="G9" s="260"/>
      <c r="H9" s="260"/>
      <c r="I9" s="260"/>
      <c r="J9" s="260"/>
      <c r="K9" s="260"/>
      <c r="L9" s="260"/>
      <c r="M9" s="260"/>
      <c r="N9" s="260"/>
      <c r="O9" s="260"/>
      <c r="P9" s="260"/>
      <c r="Q9" s="260"/>
      <c r="R9" s="260"/>
      <c r="S9" s="260"/>
    </row>
    <row r="10" spans="1:20" x14ac:dyDescent="0.35">
      <c r="A10" s="211" t="s">
        <v>16</v>
      </c>
    </row>
    <row r="11" spans="1:20" x14ac:dyDescent="0.35">
      <c r="A11" s="211" t="s">
        <v>17</v>
      </c>
      <c r="Q11" s="7"/>
    </row>
    <row r="17" spans="1:38" x14ac:dyDescent="0.35">
      <c r="AE17" s="87"/>
      <c r="AF17" s="87"/>
      <c r="AG17" s="87"/>
      <c r="AH17" s="87"/>
      <c r="AI17" s="87"/>
      <c r="AJ17" s="87"/>
      <c r="AK17" s="86"/>
      <c r="AL17" s="86"/>
    </row>
    <row r="18" spans="1:38" x14ac:dyDescent="0.35">
      <c r="AE18" s="87"/>
      <c r="AF18" s="87"/>
      <c r="AG18" s="87"/>
      <c r="AH18" s="87"/>
      <c r="AI18" s="87"/>
      <c r="AJ18" s="87"/>
      <c r="AK18" s="86"/>
      <c r="AL18" s="86"/>
    </row>
    <row r="19" spans="1:38" x14ac:dyDescent="0.35">
      <c r="AE19" s="87"/>
      <c r="AF19" s="87"/>
      <c r="AG19" s="87"/>
      <c r="AH19" s="87"/>
      <c r="AI19" s="87"/>
      <c r="AJ19" s="87"/>
      <c r="AK19" s="86"/>
      <c r="AL19" s="86"/>
    </row>
    <row r="20" spans="1:38" x14ac:dyDescent="0.35">
      <c r="AE20" s="87"/>
      <c r="AF20" s="87"/>
      <c r="AG20" s="87"/>
      <c r="AH20" s="87"/>
      <c r="AI20" s="87"/>
      <c r="AJ20" s="87"/>
      <c r="AK20" s="86"/>
      <c r="AL20" s="86"/>
    </row>
    <row r="27" spans="1:38" ht="43.5" x14ac:dyDescent="0.35">
      <c r="A27" s="157" t="s">
        <v>136</v>
      </c>
      <c r="B27" s="139" t="s">
        <v>36</v>
      </c>
      <c r="C27" s="139" t="s">
        <v>37</v>
      </c>
      <c r="D27" s="139" t="s">
        <v>137</v>
      </c>
      <c r="E27" s="149">
        <v>45474</v>
      </c>
      <c r="F27" s="149">
        <v>45505</v>
      </c>
      <c r="G27" s="149">
        <v>45536</v>
      </c>
      <c r="H27" s="149">
        <v>45566</v>
      </c>
      <c r="I27" s="149">
        <v>45597</v>
      </c>
      <c r="J27" s="149">
        <v>45627</v>
      </c>
      <c r="K27" s="149">
        <v>45658</v>
      </c>
      <c r="L27" s="149">
        <v>45689</v>
      </c>
      <c r="M27" s="149">
        <v>45717</v>
      </c>
      <c r="N27" s="149">
        <v>45748</v>
      </c>
      <c r="O27" s="149">
        <v>45778</v>
      </c>
      <c r="P27" s="149">
        <v>45809</v>
      </c>
      <c r="Q27" s="149">
        <v>45839</v>
      </c>
      <c r="R27" s="139" t="s">
        <v>138</v>
      </c>
      <c r="S27" s="139" t="s">
        <v>139</v>
      </c>
      <c r="T27" s="140" t="s">
        <v>140</v>
      </c>
    </row>
    <row r="28" spans="1:38" ht="16.5" x14ac:dyDescent="0.35">
      <c r="A28" s="88" t="s">
        <v>141</v>
      </c>
      <c r="B28" s="89">
        <v>9107</v>
      </c>
      <c r="C28" s="89">
        <v>12124</v>
      </c>
      <c r="D28" s="89">
        <v>12578</v>
      </c>
      <c r="E28" s="90">
        <v>950</v>
      </c>
      <c r="F28" s="90">
        <v>954</v>
      </c>
      <c r="G28" s="90">
        <v>915</v>
      </c>
      <c r="H28" s="90">
        <v>1121</v>
      </c>
      <c r="I28" s="90">
        <v>1013</v>
      </c>
      <c r="J28" s="90">
        <v>726</v>
      </c>
      <c r="K28" s="90">
        <v>855</v>
      </c>
      <c r="L28" s="90">
        <v>1120</v>
      </c>
      <c r="M28" s="90">
        <v>1272</v>
      </c>
      <c r="N28" s="90">
        <v>982</v>
      </c>
      <c r="O28" s="90">
        <v>1482</v>
      </c>
      <c r="P28" s="90">
        <v>1188</v>
      </c>
      <c r="Q28" s="90">
        <v>1379</v>
      </c>
      <c r="R28" s="14">
        <v>1379</v>
      </c>
      <c r="S28" s="14">
        <v>950</v>
      </c>
      <c r="T28" s="16">
        <f>IF(S28&gt;0,(R28-S28)/S28,"")</f>
        <v>0.45157894736842108</v>
      </c>
    </row>
    <row r="29" spans="1:38" ht="16.5" x14ac:dyDescent="0.35">
      <c r="A29" s="88" t="s">
        <v>142</v>
      </c>
      <c r="B29" s="89">
        <v>30767</v>
      </c>
      <c r="C29" s="89">
        <v>45307</v>
      </c>
      <c r="D29" s="89">
        <v>40128</v>
      </c>
      <c r="E29" s="90">
        <v>3673</v>
      </c>
      <c r="F29" s="90">
        <v>3780</v>
      </c>
      <c r="G29" s="90">
        <v>3386</v>
      </c>
      <c r="H29" s="90">
        <v>3422</v>
      </c>
      <c r="I29" s="90">
        <v>3233</v>
      </c>
      <c r="J29" s="90">
        <v>2422</v>
      </c>
      <c r="K29" s="90">
        <v>2941</v>
      </c>
      <c r="L29" s="90">
        <v>3642</v>
      </c>
      <c r="M29" s="90">
        <v>3666</v>
      </c>
      <c r="N29" s="90">
        <v>2865</v>
      </c>
      <c r="O29" s="90">
        <v>3927</v>
      </c>
      <c r="P29" s="90">
        <v>3171</v>
      </c>
      <c r="Q29" s="90">
        <v>3501</v>
      </c>
      <c r="R29" s="14">
        <v>3501</v>
      </c>
      <c r="S29" s="14">
        <v>3673</v>
      </c>
      <c r="T29" s="16">
        <f t="shared" ref="T29:T38" si="0">IF(S29&gt;0,(R29-S29)/S29,"")</f>
        <v>-4.6828205826300026E-2</v>
      </c>
    </row>
    <row r="30" spans="1:38" x14ac:dyDescent="0.35">
      <c r="A30" s="88" t="s">
        <v>112</v>
      </c>
      <c r="B30" s="89">
        <v>5733</v>
      </c>
      <c r="C30" s="89">
        <v>7580</v>
      </c>
      <c r="D30" s="89">
        <v>7467</v>
      </c>
      <c r="E30" s="90">
        <v>502</v>
      </c>
      <c r="F30" s="90">
        <v>530</v>
      </c>
      <c r="G30" s="90">
        <v>507</v>
      </c>
      <c r="H30" s="90">
        <v>647</v>
      </c>
      <c r="I30" s="90">
        <v>609</v>
      </c>
      <c r="J30" s="90">
        <v>434</v>
      </c>
      <c r="K30" s="90">
        <v>543</v>
      </c>
      <c r="L30" s="90">
        <v>666</v>
      </c>
      <c r="M30" s="90">
        <v>710</v>
      </c>
      <c r="N30" s="90">
        <v>563</v>
      </c>
      <c r="O30" s="90">
        <v>939</v>
      </c>
      <c r="P30" s="90">
        <v>817</v>
      </c>
      <c r="Q30" s="90">
        <v>924</v>
      </c>
      <c r="R30" s="14">
        <v>924</v>
      </c>
      <c r="S30" s="14">
        <v>502</v>
      </c>
      <c r="T30" s="16">
        <f t="shared" si="0"/>
        <v>0.84063745019920322</v>
      </c>
    </row>
    <row r="31" spans="1:38" x14ac:dyDescent="0.35">
      <c r="A31" s="88" t="s">
        <v>89</v>
      </c>
      <c r="B31" s="89">
        <v>1459</v>
      </c>
      <c r="C31" s="89">
        <v>1716</v>
      </c>
      <c r="D31" s="89">
        <v>1670</v>
      </c>
      <c r="E31" s="90">
        <v>186</v>
      </c>
      <c r="F31" s="90">
        <v>129</v>
      </c>
      <c r="G31" s="90">
        <v>101</v>
      </c>
      <c r="H31" s="90">
        <v>147</v>
      </c>
      <c r="I31" s="90">
        <v>159</v>
      </c>
      <c r="J31" s="90">
        <v>134</v>
      </c>
      <c r="K31" s="90">
        <v>129</v>
      </c>
      <c r="L31" s="90">
        <v>134</v>
      </c>
      <c r="M31" s="90">
        <v>124</v>
      </c>
      <c r="N31" s="90">
        <v>137</v>
      </c>
      <c r="O31" s="90">
        <v>134</v>
      </c>
      <c r="P31" s="90">
        <v>156</v>
      </c>
      <c r="Q31" s="90">
        <v>208</v>
      </c>
      <c r="R31" s="14">
        <v>208</v>
      </c>
      <c r="S31" s="14">
        <v>186</v>
      </c>
      <c r="T31" s="16">
        <f t="shared" si="0"/>
        <v>0.11827956989247312</v>
      </c>
    </row>
    <row r="32" spans="1:38" x14ac:dyDescent="0.35">
      <c r="A32" s="143" t="s">
        <v>143</v>
      </c>
      <c r="B32" s="138">
        <f t="shared" ref="B32:C32" si="1">SUM(B28:B31)</f>
        <v>47066</v>
      </c>
      <c r="C32" s="138">
        <f t="shared" si="1"/>
        <v>66727</v>
      </c>
      <c r="D32" s="138">
        <v>61843</v>
      </c>
      <c r="E32" s="138">
        <f t="shared" ref="E32:O32" si="2">SUM(E28:E31)</f>
        <v>5311</v>
      </c>
      <c r="F32" s="138">
        <f t="shared" si="2"/>
        <v>5393</v>
      </c>
      <c r="G32" s="138">
        <f t="shared" si="2"/>
        <v>4909</v>
      </c>
      <c r="H32" s="138">
        <f t="shared" si="2"/>
        <v>5337</v>
      </c>
      <c r="I32" s="138">
        <f t="shared" si="2"/>
        <v>5014</v>
      </c>
      <c r="J32" s="138">
        <f t="shared" si="2"/>
        <v>3716</v>
      </c>
      <c r="K32" s="138">
        <f t="shared" si="2"/>
        <v>4468</v>
      </c>
      <c r="L32" s="138">
        <f t="shared" si="2"/>
        <v>5562</v>
      </c>
      <c r="M32" s="138">
        <f t="shared" si="2"/>
        <v>5772</v>
      </c>
      <c r="N32" s="138">
        <f t="shared" si="2"/>
        <v>4547</v>
      </c>
      <c r="O32" s="138">
        <f t="shared" si="2"/>
        <v>6482</v>
      </c>
      <c r="P32" s="138">
        <f t="shared" ref="P32:Q32" si="3">SUM(P28:P31)</f>
        <v>5332</v>
      </c>
      <c r="Q32" s="138">
        <f t="shared" si="3"/>
        <v>6012</v>
      </c>
      <c r="R32" s="138">
        <v>6012</v>
      </c>
      <c r="S32" s="138">
        <v>5311</v>
      </c>
      <c r="T32" s="173">
        <f t="shared" si="0"/>
        <v>0.13199020900018829</v>
      </c>
    </row>
    <row r="33" spans="1:20" x14ac:dyDescent="0.35">
      <c r="A33" s="88" t="s">
        <v>91</v>
      </c>
      <c r="B33" s="89">
        <v>9497</v>
      </c>
      <c r="C33" s="89">
        <v>17377</v>
      </c>
      <c r="D33" s="89">
        <v>20211</v>
      </c>
      <c r="E33" s="90">
        <v>1419</v>
      </c>
      <c r="F33" s="90">
        <v>1406</v>
      </c>
      <c r="G33" s="90">
        <v>1233</v>
      </c>
      <c r="H33" s="90">
        <v>1819</v>
      </c>
      <c r="I33" s="90">
        <v>1682</v>
      </c>
      <c r="J33" s="90">
        <v>1225</v>
      </c>
      <c r="K33" s="90">
        <v>1626</v>
      </c>
      <c r="L33" s="90">
        <v>1799</v>
      </c>
      <c r="M33" s="90">
        <v>1933</v>
      </c>
      <c r="N33" s="90">
        <v>1815</v>
      </c>
      <c r="O33" s="90">
        <v>2003</v>
      </c>
      <c r="P33" s="90">
        <v>2251</v>
      </c>
      <c r="Q33" s="90">
        <v>1955</v>
      </c>
      <c r="R33" s="14">
        <v>1955</v>
      </c>
      <c r="S33" s="14">
        <v>1419</v>
      </c>
      <c r="T33" s="16">
        <f t="shared" si="0"/>
        <v>0.37773079633544748</v>
      </c>
    </row>
    <row r="34" spans="1:20" x14ac:dyDescent="0.35">
      <c r="A34" s="88" t="s">
        <v>92</v>
      </c>
      <c r="B34" s="89">
        <v>7391</v>
      </c>
      <c r="C34" s="89">
        <v>12150</v>
      </c>
      <c r="D34" s="89">
        <v>16327</v>
      </c>
      <c r="E34" s="90">
        <v>1317</v>
      </c>
      <c r="F34" s="90">
        <v>1362</v>
      </c>
      <c r="G34" s="90">
        <v>1208</v>
      </c>
      <c r="H34" s="90">
        <v>1437</v>
      </c>
      <c r="I34" s="90">
        <v>1418</v>
      </c>
      <c r="J34" s="90">
        <v>981</v>
      </c>
      <c r="K34" s="90">
        <v>1167</v>
      </c>
      <c r="L34" s="90">
        <v>1478</v>
      </c>
      <c r="M34" s="90">
        <v>1642</v>
      </c>
      <c r="N34" s="90">
        <v>1317</v>
      </c>
      <c r="O34" s="90">
        <v>1558</v>
      </c>
      <c r="P34" s="90">
        <v>1442</v>
      </c>
      <c r="Q34" s="90">
        <v>1532</v>
      </c>
      <c r="R34" s="14">
        <v>1532</v>
      </c>
      <c r="S34" s="14">
        <v>1317</v>
      </c>
      <c r="T34" s="16">
        <f t="shared" si="0"/>
        <v>0.16324981017463933</v>
      </c>
    </row>
    <row r="35" spans="1:20" x14ac:dyDescent="0.35">
      <c r="A35" s="143" t="s">
        <v>144</v>
      </c>
      <c r="B35" s="138">
        <f t="shared" ref="B35:C35" si="4">SUM(B33:B34)</f>
        <v>16888</v>
      </c>
      <c r="C35" s="138">
        <f t="shared" si="4"/>
        <v>29527</v>
      </c>
      <c r="D35" s="138">
        <v>36538</v>
      </c>
      <c r="E35" s="138">
        <f t="shared" ref="E35:O35" si="5">SUM(E33:E34)</f>
        <v>2736</v>
      </c>
      <c r="F35" s="138">
        <f t="shared" si="5"/>
        <v>2768</v>
      </c>
      <c r="G35" s="138">
        <f t="shared" si="5"/>
        <v>2441</v>
      </c>
      <c r="H35" s="138">
        <f t="shared" si="5"/>
        <v>3256</v>
      </c>
      <c r="I35" s="138">
        <f t="shared" si="5"/>
        <v>3100</v>
      </c>
      <c r="J35" s="138">
        <f t="shared" si="5"/>
        <v>2206</v>
      </c>
      <c r="K35" s="138">
        <f t="shared" si="5"/>
        <v>2793</v>
      </c>
      <c r="L35" s="138">
        <f t="shared" si="5"/>
        <v>3277</v>
      </c>
      <c r="M35" s="138">
        <f t="shared" si="5"/>
        <v>3575</v>
      </c>
      <c r="N35" s="138">
        <f t="shared" si="5"/>
        <v>3132</v>
      </c>
      <c r="O35" s="138">
        <f t="shared" si="5"/>
        <v>3561</v>
      </c>
      <c r="P35" s="138">
        <f t="shared" ref="P35:Q35" si="6">SUM(P33:P34)</f>
        <v>3693</v>
      </c>
      <c r="Q35" s="138">
        <f t="shared" si="6"/>
        <v>3487</v>
      </c>
      <c r="R35" s="138">
        <v>3487</v>
      </c>
      <c r="S35" s="138">
        <v>2736</v>
      </c>
      <c r="T35" s="173">
        <f t="shared" si="0"/>
        <v>0.27448830409356723</v>
      </c>
    </row>
    <row r="36" spans="1:20" x14ac:dyDescent="0.35">
      <c r="A36" s="88" t="s">
        <v>94</v>
      </c>
      <c r="B36" s="89">
        <v>3166</v>
      </c>
      <c r="C36" s="89">
        <v>3723</v>
      </c>
      <c r="D36" s="89">
        <v>3877</v>
      </c>
      <c r="E36" s="90">
        <v>413</v>
      </c>
      <c r="F36" s="90">
        <v>327</v>
      </c>
      <c r="G36" s="90">
        <v>302</v>
      </c>
      <c r="H36" s="90">
        <v>349</v>
      </c>
      <c r="I36" s="90">
        <v>289</v>
      </c>
      <c r="J36" s="90">
        <v>276</v>
      </c>
      <c r="K36" s="90">
        <v>162</v>
      </c>
      <c r="L36" s="90">
        <v>372</v>
      </c>
      <c r="M36" s="90">
        <v>373</v>
      </c>
      <c r="N36" s="90">
        <v>308</v>
      </c>
      <c r="O36" s="90">
        <v>396</v>
      </c>
      <c r="P36" s="90">
        <v>310</v>
      </c>
      <c r="Q36" s="90">
        <v>356</v>
      </c>
      <c r="R36" s="14">
        <v>356</v>
      </c>
      <c r="S36" s="14">
        <v>413</v>
      </c>
      <c r="T36" s="16">
        <f t="shared" si="0"/>
        <v>-0.13801452784503632</v>
      </c>
    </row>
    <row r="37" spans="1:20" x14ac:dyDescent="0.35">
      <c r="A37" s="88" t="s">
        <v>95</v>
      </c>
      <c r="B37" s="89">
        <v>511</v>
      </c>
      <c r="C37" s="89">
        <v>563</v>
      </c>
      <c r="D37" s="89">
        <v>499</v>
      </c>
      <c r="E37" s="90">
        <v>46</v>
      </c>
      <c r="F37" s="90">
        <v>46</v>
      </c>
      <c r="G37" s="90">
        <v>39</v>
      </c>
      <c r="H37" s="90">
        <v>59</v>
      </c>
      <c r="I37" s="90">
        <v>58</v>
      </c>
      <c r="J37" s="90">
        <v>33</v>
      </c>
      <c r="K37" s="90">
        <v>29</v>
      </c>
      <c r="L37" s="90">
        <v>45</v>
      </c>
      <c r="M37" s="90">
        <v>38</v>
      </c>
      <c r="N37" s="90">
        <v>27</v>
      </c>
      <c r="O37" s="90">
        <v>50</v>
      </c>
      <c r="P37" s="90">
        <v>29</v>
      </c>
      <c r="Q37" s="90">
        <v>43</v>
      </c>
      <c r="R37" s="14">
        <v>43</v>
      </c>
      <c r="S37" s="14">
        <v>46</v>
      </c>
      <c r="T37" s="16">
        <f t="shared" si="0"/>
        <v>-6.5217391304347824E-2</v>
      </c>
    </row>
    <row r="38" spans="1:20" x14ac:dyDescent="0.35">
      <c r="A38" s="88" t="s">
        <v>96</v>
      </c>
      <c r="B38" s="89">
        <v>183</v>
      </c>
      <c r="C38" s="89">
        <v>157</v>
      </c>
      <c r="D38" s="89">
        <v>200</v>
      </c>
      <c r="E38" s="90">
        <v>15</v>
      </c>
      <c r="F38" s="90">
        <v>21</v>
      </c>
      <c r="G38" s="90">
        <v>13</v>
      </c>
      <c r="H38" s="90">
        <v>12</v>
      </c>
      <c r="I38" s="90">
        <v>18</v>
      </c>
      <c r="J38" s="90">
        <v>12</v>
      </c>
      <c r="K38" s="90">
        <v>16</v>
      </c>
      <c r="L38" s="90">
        <v>18</v>
      </c>
      <c r="M38" s="90">
        <v>23</v>
      </c>
      <c r="N38" s="90">
        <v>12</v>
      </c>
      <c r="O38" s="90">
        <v>26</v>
      </c>
      <c r="P38" s="90">
        <v>14</v>
      </c>
      <c r="Q38" s="90">
        <v>16</v>
      </c>
      <c r="R38" s="14">
        <v>16</v>
      </c>
      <c r="S38" s="14">
        <v>15</v>
      </c>
      <c r="T38" s="16">
        <f t="shared" si="0"/>
        <v>6.6666666666666666E-2</v>
      </c>
    </row>
    <row r="39" spans="1:20" x14ac:dyDescent="0.35">
      <c r="A39" s="143" t="s">
        <v>145</v>
      </c>
      <c r="B39" s="151">
        <f t="shared" ref="B39:C39" si="7">SUM(B32,B35:B38)</f>
        <v>67814</v>
      </c>
      <c r="C39" s="151">
        <f t="shared" si="7"/>
        <v>100697</v>
      </c>
      <c r="D39" s="151">
        <v>102957</v>
      </c>
      <c r="E39" s="151">
        <f t="shared" ref="E39:P39" si="8">SUM(E32,E35:E38)</f>
        <v>8521</v>
      </c>
      <c r="F39" s="151">
        <f t="shared" si="8"/>
        <v>8555</v>
      </c>
      <c r="G39" s="151">
        <f t="shared" si="8"/>
        <v>7704</v>
      </c>
      <c r="H39" s="151">
        <f t="shared" si="8"/>
        <v>9013</v>
      </c>
      <c r="I39" s="151">
        <f t="shared" si="8"/>
        <v>8479</v>
      </c>
      <c r="J39" s="151">
        <f t="shared" si="8"/>
        <v>6243</v>
      </c>
      <c r="K39" s="151">
        <f t="shared" si="8"/>
        <v>7468</v>
      </c>
      <c r="L39" s="151">
        <f t="shared" si="8"/>
        <v>9274</v>
      </c>
      <c r="M39" s="151">
        <f t="shared" si="8"/>
        <v>9781</v>
      </c>
      <c r="N39" s="151">
        <f t="shared" si="8"/>
        <v>8026</v>
      </c>
      <c r="O39" s="151">
        <f t="shared" si="8"/>
        <v>10515</v>
      </c>
      <c r="P39" s="151">
        <f t="shared" si="8"/>
        <v>9378</v>
      </c>
      <c r="Q39" s="151">
        <f t="shared" ref="Q39" si="9">SUM(Q32,Q35:Q38)</f>
        <v>9914</v>
      </c>
      <c r="R39" s="151">
        <v>9914</v>
      </c>
      <c r="S39" s="151">
        <v>8521</v>
      </c>
      <c r="T39" s="173">
        <f>IF(S39&gt;0,(R39-S39)/S39,"")</f>
        <v>0.16347846496890037</v>
      </c>
    </row>
    <row r="40" spans="1:20" x14ac:dyDescent="0.35">
      <c r="A40" s="252" t="s">
        <v>146</v>
      </c>
      <c r="B40" s="252"/>
      <c r="C40" s="252"/>
      <c r="D40" s="252"/>
      <c r="E40" s="252"/>
      <c r="F40" s="252"/>
      <c r="G40" s="252"/>
      <c r="H40" s="252"/>
      <c r="I40" s="252"/>
      <c r="J40" s="252"/>
      <c r="K40" s="252"/>
      <c r="L40" s="252"/>
      <c r="M40" s="252"/>
      <c r="N40" s="252"/>
      <c r="O40" s="252"/>
      <c r="P40" s="252"/>
      <c r="Q40" s="252"/>
      <c r="R40" s="252"/>
      <c r="S40" s="252"/>
    </row>
    <row r="41" spans="1:20" s="31" customFormat="1" x14ac:dyDescent="0.35">
      <c r="A41" s="261" t="s">
        <v>147</v>
      </c>
      <c r="B41" s="261"/>
      <c r="C41" s="261"/>
      <c r="D41" s="261"/>
      <c r="E41" s="261"/>
      <c r="F41" s="261"/>
      <c r="G41" s="261"/>
      <c r="H41" s="261"/>
      <c r="I41" s="261"/>
      <c r="J41" s="261"/>
      <c r="K41" s="261"/>
      <c r="L41" s="261"/>
      <c r="M41" s="261"/>
      <c r="N41" s="261"/>
      <c r="O41" s="261"/>
      <c r="P41" s="261"/>
      <c r="Q41" s="261"/>
      <c r="R41" s="261"/>
      <c r="S41" s="261"/>
    </row>
    <row r="42" spans="1:20" x14ac:dyDescent="0.35">
      <c r="A42" s="261"/>
      <c r="B42" s="262"/>
      <c r="C42" s="262"/>
      <c r="D42" s="262"/>
      <c r="E42" s="262"/>
      <c r="F42" s="262"/>
      <c r="G42" s="262"/>
      <c r="H42" s="262"/>
      <c r="I42" s="262"/>
      <c r="J42" s="262"/>
      <c r="K42" s="262"/>
      <c r="L42" s="262"/>
      <c r="M42" s="262"/>
      <c r="N42" s="262"/>
      <c r="O42" s="262"/>
      <c r="P42" s="262"/>
      <c r="Q42" s="262"/>
      <c r="R42" s="262"/>
      <c r="S42" s="262"/>
    </row>
    <row r="44" spans="1:20" ht="15" customHeight="1" x14ac:dyDescent="0.35">
      <c r="A44" s="258" t="s">
        <v>148</v>
      </c>
      <c r="B44" s="238" t="s">
        <v>60</v>
      </c>
      <c r="C44" s="244"/>
      <c r="D44" s="244"/>
      <c r="E44" s="244"/>
      <c r="F44" s="244"/>
      <c r="G44" s="244"/>
      <c r="H44" s="245"/>
    </row>
    <row r="45" spans="1:20" ht="15" customHeight="1" x14ac:dyDescent="0.35">
      <c r="A45" s="259"/>
      <c r="B45" s="174" t="s">
        <v>61</v>
      </c>
      <c r="C45" s="174" t="s">
        <v>62</v>
      </c>
      <c r="D45" s="174" t="s">
        <v>63</v>
      </c>
      <c r="E45" s="174" t="s">
        <v>64</v>
      </c>
      <c r="F45" s="174" t="s">
        <v>65</v>
      </c>
      <c r="G45" s="174" t="s">
        <v>66</v>
      </c>
      <c r="H45" s="175" t="s">
        <v>67</v>
      </c>
    </row>
    <row r="46" spans="1:20" x14ac:dyDescent="0.35">
      <c r="A46" s="43" t="s">
        <v>110</v>
      </c>
      <c r="B46" s="44">
        <v>74</v>
      </c>
      <c r="C46" s="44">
        <v>147</v>
      </c>
      <c r="D46" s="44">
        <v>141</v>
      </c>
      <c r="E46" s="44">
        <v>144</v>
      </c>
      <c r="F46" s="44">
        <v>222</v>
      </c>
      <c r="G46" s="44">
        <v>417</v>
      </c>
      <c r="H46" s="44">
        <v>234</v>
      </c>
      <c r="I46" s="91"/>
    </row>
    <row r="47" spans="1:20" x14ac:dyDescent="0.35">
      <c r="A47" s="43" t="s">
        <v>111</v>
      </c>
      <c r="B47" s="44">
        <v>582</v>
      </c>
      <c r="C47" s="44">
        <v>731</v>
      </c>
      <c r="D47" s="44">
        <v>640</v>
      </c>
      <c r="E47" s="44">
        <v>500</v>
      </c>
      <c r="F47" s="44">
        <v>486</v>
      </c>
      <c r="G47" s="44">
        <v>393</v>
      </c>
      <c r="H47" s="44">
        <v>169</v>
      </c>
      <c r="I47" s="91"/>
    </row>
    <row r="48" spans="1:20" x14ac:dyDescent="0.35">
      <c r="A48" s="43" t="s">
        <v>112</v>
      </c>
      <c r="B48" s="44">
        <v>32</v>
      </c>
      <c r="C48" s="44">
        <v>79</v>
      </c>
      <c r="D48" s="44">
        <v>84</v>
      </c>
      <c r="E48" s="44">
        <v>91</v>
      </c>
      <c r="F48" s="44">
        <v>158</v>
      </c>
      <c r="G48" s="44">
        <v>290</v>
      </c>
      <c r="H48" s="44">
        <v>190</v>
      </c>
      <c r="I48" s="91"/>
    </row>
    <row r="49" spans="1:20" x14ac:dyDescent="0.35">
      <c r="A49" s="43" t="s">
        <v>89</v>
      </c>
      <c r="B49" s="26">
        <v>113</v>
      </c>
      <c r="C49" s="26">
        <v>49</v>
      </c>
      <c r="D49" s="26">
        <v>18</v>
      </c>
      <c r="E49" s="26">
        <v>7</v>
      </c>
      <c r="F49" s="26">
        <v>5</v>
      </c>
      <c r="G49" s="26">
        <v>10</v>
      </c>
      <c r="H49" s="26">
        <v>6</v>
      </c>
      <c r="I49" s="92"/>
    </row>
    <row r="50" spans="1:20" x14ac:dyDescent="0.35">
      <c r="A50" s="43" t="s">
        <v>91</v>
      </c>
      <c r="B50" s="44">
        <v>163</v>
      </c>
      <c r="C50" s="44">
        <v>767</v>
      </c>
      <c r="D50" s="44">
        <v>680</v>
      </c>
      <c r="E50" s="44">
        <v>179</v>
      </c>
      <c r="F50" s="44">
        <v>119</v>
      </c>
      <c r="G50" s="44">
        <v>36</v>
      </c>
      <c r="H50" s="44">
        <v>11</v>
      </c>
      <c r="I50" s="91"/>
    </row>
    <row r="51" spans="1:20" x14ac:dyDescent="0.35">
      <c r="A51" s="43" t="s">
        <v>92</v>
      </c>
      <c r="B51" s="44">
        <v>135</v>
      </c>
      <c r="C51" s="44">
        <v>183</v>
      </c>
      <c r="D51" s="44">
        <v>243</v>
      </c>
      <c r="E51" s="44">
        <v>257</v>
      </c>
      <c r="F51" s="44">
        <v>286</v>
      </c>
      <c r="G51" s="44">
        <v>367</v>
      </c>
      <c r="H51" s="44">
        <v>61</v>
      </c>
      <c r="I51" s="91"/>
    </row>
    <row r="52" spans="1:20" x14ac:dyDescent="0.35">
      <c r="A52" s="88" t="s">
        <v>94</v>
      </c>
      <c r="B52" s="28">
        <v>238</v>
      </c>
      <c r="C52" s="28">
        <v>91</v>
      </c>
      <c r="D52" s="28">
        <v>19</v>
      </c>
      <c r="E52" s="28">
        <v>5</v>
      </c>
      <c r="F52" s="28">
        <v>3</v>
      </c>
      <c r="G52" s="28">
        <v>0</v>
      </c>
      <c r="H52" s="28">
        <v>0</v>
      </c>
      <c r="T52" s="4" t="s">
        <v>6</v>
      </c>
    </row>
    <row r="53" spans="1:20" x14ac:dyDescent="0.35">
      <c r="A53" s="88" t="s">
        <v>95</v>
      </c>
      <c r="B53" s="17">
        <v>22</v>
      </c>
      <c r="C53" s="17">
        <v>10</v>
      </c>
      <c r="D53" s="17">
        <v>6</v>
      </c>
      <c r="E53" s="17">
        <v>4</v>
      </c>
      <c r="F53" s="17">
        <v>0</v>
      </c>
      <c r="G53" s="17">
        <v>1</v>
      </c>
      <c r="H53" s="17">
        <v>0</v>
      </c>
    </row>
    <row r="54" spans="1:20" x14ac:dyDescent="0.35">
      <c r="A54" s="88" t="s">
        <v>96</v>
      </c>
      <c r="B54" s="17">
        <v>4</v>
      </c>
      <c r="C54" s="17">
        <v>4</v>
      </c>
      <c r="D54" s="17">
        <v>2</v>
      </c>
      <c r="E54" s="17">
        <v>1</v>
      </c>
      <c r="F54" s="17">
        <v>2</v>
      </c>
      <c r="G54" s="17">
        <v>3</v>
      </c>
      <c r="H54" s="17">
        <v>0</v>
      </c>
    </row>
    <row r="55" spans="1:20" x14ac:dyDescent="0.35">
      <c r="A55" s="143" t="s">
        <v>79</v>
      </c>
      <c r="B55" s="151">
        <f t="shared" ref="B55:H55" si="10">SUM(B46:B54)</f>
        <v>1363</v>
      </c>
      <c r="C55" s="151">
        <f t="shared" si="10"/>
        <v>2061</v>
      </c>
      <c r="D55" s="151">
        <f t="shared" si="10"/>
        <v>1833</v>
      </c>
      <c r="E55" s="151">
        <f t="shared" si="10"/>
        <v>1188</v>
      </c>
      <c r="F55" s="151">
        <f t="shared" si="10"/>
        <v>1281</v>
      </c>
      <c r="G55" s="151">
        <f t="shared" si="10"/>
        <v>1517</v>
      </c>
      <c r="H55" s="151">
        <f t="shared" si="10"/>
        <v>671</v>
      </c>
    </row>
    <row r="56" spans="1:20" ht="15" customHeight="1" x14ac:dyDescent="0.35">
      <c r="A56" s="231" t="s">
        <v>149</v>
      </c>
      <c r="B56" s="232"/>
      <c r="C56" s="232"/>
      <c r="D56" s="232"/>
      <c r="E56" s="232"/>
      <c r="F56" s="232"/>
      <c r="G56" s="232"/>
      <c r="H56" s="232"/>
    </row>
    <row r="57" spans="1:20" ht="15" customHeight="1" x14ac:dyDescent="0.35">
      <c r="A57" s="93"/>
    </row>
    <row r="59" spans="1:20" ht="15" customHeight="1" x14ac:dyDescent="0.35">
      <c r="A59" s="246" t="s">
        <v>150</v>
      </c>
      <c r="B59" s="238" t="s">
        <v>82</v>
      </c>
      <c r="C59" s="244"/>
      <c r="D59" s="244"/>
      <c r="E59" s="244"/>
      <c r="F59" s="244"/>
      <c r="G59" s="244"/>
      <c r="H59" s="245"/>
    </row>
    <row r="60" spans="1:20" x14ac:dyDescent="0.35">
      <c r="A60" s="247"/>
      <c r="B60" s="153" t="s">
        <v>98</v>
      </c>
      <c r="C60" s="153" t="s">
        <v>99</v>
      </c>
      <c r="D60" s="153" t="s">
        <v>100</v>
      </c>
      <c r="E60" s="153" t="s">
        <v>101</v>
      </c>
      <c r="F60" s="153" t="s">
        <v>102</v>
      </c>
      <c r="G60" s="153" t="s">
        <v>103</v>
      </c>
      <c r="H60" s="154" t="s">
        <v>104</v>
      </c>
    </row>
    <row r="61" spans="1:20" x14ac:dyDescent="0.35">
      <c r="A61" s="94" t="s">
        <v>43</v>
      </c>
      <c r="B61" s="95">
        <v>129</v>
      </c>
      <c r="C61" s="95">
        <v>108</v>
      </c>
      <c r="D61" s="95">
        <v>119</v>
      </c>
      <c r="E61" s="95">
        <v>113</v>
      </c>
      <c r="F61" s="95">
        <v>171</v>
      </c>
      <c r="G61" s="95">
        <v>112</v>
      </c>
      <c r="H61" s="95">
        <v>198</v>
      </c>
    </row>
    <row r="62" spans="1:20" x14ac:dyDescent="0.35">
      <c r="A62" s="94" t="s">
        <v>44</v>
      </c>
      <c r="B62" s="95">
        <v>862</v>
      </c>
      <c r="C62" s="95">
        <v>816</v>
      </c>
      <c r="D62" s="95">
        <v>540</v>
      </c>
      <c r="E62" s="95">
        <v>400</v>
      </c>
      <c r="F62" s="95">
        <v>491</v>
      </c>
      <c r="G62" s="95">
        <v>266</v>
      </c>
      <c r="H62" s="95">
        <v>298</v>
      </c>
    </row>
    <row r="63" spans="1:20" x14ac:dyDescent="0.35">
      <c r="A63" s="94" t="s">
        <v>45</v>
      </c>
      <c r="B63" s="95">
        <v>45</v>
      </c>
      <c r="C63" s="95">
        <v>46</v>
      </c>
      <c r="D63" s="95">
        <v>68</v>
      </c>
      <c r="E63" s="95">
        <v>65</v>
      </c>
      <c r="F63" s="95">
        <v>102</v>
      </c>
      <c r="G63" s="95">
        <v>58</v>
      </c>
      <c r="H63" s="95">
        <v>118</v>
      </c>
    </row>
    <row r="64" spans="1:20" x14ac:dyDescent="0.35">
      <c r="A64" s="94" t="s">
        <v>48</v>
      </c>
      <c r="B64" s="95">
        <v>119</v>
      </c>
      <c r="C64" s="95">
        <v>22</v>
      </c>
      <c r="D64" s="95">
        <v>22</v>
      </c>
      <c r="E64" s="95">
        <v>3</v>
      </c>
      <c r="F64" s="95">
        <v>8</v>
      </c>
      <c r="G64" s="95">
        <v>5</v>
      </c>
      <c r="H64" s="95">
        <v>7</v>
      </c>
    </row>
    <row r="65" spans="1:8" x14ac:dyDescent="0.35">
      <c r="A65" s="94" t="s">
        <v>50</v>
      </c>
      <c r="B65" s="95">
        <v>190</v>
      </c>
      <c r="C65" s="95">
        <v>550</v>
      </c>
      <c r="D65" s="95">
        <v>373</v>
      </c>
      <c r="E65" s="95">
        <v>168</v>
      </c>
      <c r="F65" s="95">
        <v>105</v>
      </c>
      <c r="G65" s="95">
        <v>25</v>
      </c>
      <c r="H65" s="95">
        <v>8</v>
      </c>
    </row>
    <row r="66" spans="1:8" x14ac:dyDescent="0.35">
      <c r="A66" s="94" t="s">
        <v>51</v>
      </c>
      <c r="B66" s="95">
        <v>223</v>
      </c>
      <c r="C66" s="95">
        <v>258</v>
      </c>
      <c r="D66" s="95">
        <v>268</v>
      </c>
      <c r="E66" s="95">
        <v>216</v>
      </c>
      <c r="F66" s="95">
        <v>237</v>
      </c>
      <c r="G66" s="95">
        <v>98</v>
      </c>
      <c r="H66" s="95">
        <v>17</v>
      </c>
    </row>
    <row r="67" spans="1:8" x14ac:dyDescent="0.35">
      <c r="A67" s="94" t="s">
        <v>53</v>
      </c>
      <c r="B67" s="95">
        <v>336</v>
      </c>
      <c r="C67" s="95">
        <v>63</v>
      </c>
      <c r="D67" s="95">
        <v>7</v>
      </c>
      <c r="E67" s="95">
        <v>4</v>
      </c>
      <c r="F67" s="95">
        <v>2</v>
      </c>
      <c r="G67" s="95">
        <v>1</v>
      </c>
      <c r="H67" s="95">
        <v>0</v>
      </c>
    </row>
    <row r="68" spans="1:8" x14ac:dyDescent="0.35">
      <c r="A68" s="94" t="s">
        <v>54</v>
      </c>
      <c r="B68" s="95">
        <v>30</v>
      </c>
      <c r="C68" s="95">
        <v>6</v>
      </c>
      <c r="D68" s="95">
        <v>6</v>
      </c>
      <c r="E68" s="95">
        <v>3</v>
      </c>
      <c r="F68" s="95">
        <v>1</v>
      </c>
      <c r="G68" s="95">
        <v>0</v>
      </c>
      <c r="H68" s="95">
        <v>0</v>
      </c>
    </row>
    <row r="69" spans="1:8" x14ac:dyDescent="0.35">
      <c r="A69" s="94" t="s">
        <v>55</v>
      </c>
      <c r="B69" s="95">
        <v>9</v>
      </c>
      <c r="C69" s="95">
        <v>2</v>
      </c>
      <c r="D69" s="95">
        <v>1</v>
      </c>
      <c r="E69" s="95">
        <v>1</v>
      </c>
      <c r="F69" s="95">
        <v>1</v>
      </c>
      <c r="G69" s="95">
        <v>1</v>
      </c>
      <c r="H69" s="95">
        <v>0</v>
      </c>
    </row>
    <row r="70" spans="1:8" x14ac:dyDescent="0.35">
      <c r="A70" s="137" t="s">
        <v>56</v>
      </c>
      <c r="B70" s="146">
        <f>SUM(B61:B69)</f>
        <v>1943</v>
      </c>
      <c r="C70" s="146">
        <f>SUM(C61:C69)</f>
        <v>1871</v>
      </c>
      <c r="D70" s="146">
        <f t="shared" ref="D70:H70" si="11">SUM(D61:D69)</f>
        <v>1404</v>
      </c>
      <c r="E70" s="146">
        <f t="shared" si="11"/>
        <v>973</v>
      </c>
      <c r="F70" s="146">
        <f t="shared" si="11"/>
        <v>1118</v>
      </c>
      <c r="G70" s="146">
        <f t="shared" si="11"/>
        <v>566</v>
      </c>
      <c r="H70" s="146">
        <f t="shared" si="11"/>
        <v>646</v>
      </c>
    </row>
    <row r="71" spans="1:8" x14ac:dyDescent="0.35">
      <c r="A71" s="231" t="s">
        <v>151</v>
      </c>
      <c r="B71" s="232"/>
      <c r="C71" s="232"/>
      <c r="D71" s="232"/>
      <c r="E71" s="232"/>
      <c r="F71" s="232"/>
      <c r="G71" s="232"/>
      <c r="H71" s="232"/>
    </row>
  </sheetData>
  <sheetProtection algorithmName="SHA-512" hashValue="pR4lTOzYql/0AMcEw5ZrRDyGeR2wIvGga3+/MvvHd6YaC/bhtSdT+0lFT+OmJe38aQYgJ1mVeyQhBJ6c7SLftg==" saltValue="l750b/kON3rvHp7swrevtg==" spinCount="100000" sheet="1" objects="1" scenarios="1" selectLockedCells="1"/>
  <mergeCells count="10">
    <mergeCell ref="A71:H71"/>
    <mergeCell ref="A44:A45"/>
    <mergeCell ref="C9:S9"/>
    <mergeCell ref="B44:H44"/>
    <mergeCell ref="B59:H59"/>
    <mergeCell ref="A59:A60"/>
    <mergeCell ref="A40:S40"/>
    <mergeCell ref="A41:S41"/>
    <mergeCell ref="A56:H56"/>
    <mergeCell ref="A42:S42"/>
  </mergeCells>
  <hyperlinks>
    <hyperlink ref="A10" location="Determinations!Determinations___Claims​" display="Claim Determinations" xr:uid="{00000000-0004-0000-0300-000000000000}"/>
    <hyperlink ref="A11" location="Determinations!Age_distribution_of_Determinations_2" display="Age distribution of Determinations​" xr:uid="{00000000-0004-0000-0300-000001000000}"/>
  </hyperlinks>
  <pageMargins left="0.25" right="0.25" top="0.75" bottom="0.75" header="0.3" footer="0.3"/>
  <pageSetup paperSize="9" scale="48" orientation="landscape" r:id="rId1"/>
  <ignoredErrors>
    <ignoredError sqref="Q32"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pageSetUpPr fitToPage="1"/>
  </sheetPr>
  <dimension ref="A1:AY99"/>
  <sheetViews>
    <sheetView showGridLines="0" zoomScale="90" zoomScaleNormal="90" workbookViewId="0">
      <selection activeCell="A8" sqref="A8"/>
    </sheetView>
  </sheetViews>
  <sheetFormatPr defaultColWidth="9" defaultRowHeight="14.5" x14ac:dyDescent="0.35"/>
  <cols>
    <col min="1" max="1" width="56.7265625" style="4" customWidth="1"/>
    <col min="2" max="2" width="15.26953125" style="4" customWidth="1"/>
    <col min="3" max="5" width="10.7265625" style="4" customWidth="1"/>
    <col min="6" max="6" width="11.54296875" style="4" customWidth="1"/>
    <col min="7" max="7" width="12.81640625" style="4" customWidth="1"/>
    <col min="8" max="8" width="12" style="4" customWidth="1"/>
    <col min="9" max="9" width="13" style="4" customWidth="1"/>
    <col min="10" max="11" width="12" style="4" customWidth="1"/>
    <col min="12" max="12" width="12.26953125" style="4" customWidth="1"/>
    <col min="13" max="13" width="12" style="4" customWidth="1"/>
    <col min="14" max="14" width="12.26953125" style="4" customWidth="1"/>
    <col min="15" max="15" width="11.54296875" style="4" customWidth="1"/>
    <col min="16" max="16" width="11" style="4" customWidth="1"/>
    <col min="17" max="17" width="10.81640625" style="4" customWidth="1"/>
    <col min="18" max="19" width="9" style="4" customWidth="1"/>
    <col min="20" max="20" width="11.26953125" style="4" customWidth="1"/>
    <col min="21" max="16384" width="9" style="4"/>
  </cols>
  <sheetData>
    <row r="1" spans="1:20" s="2" customFormat="1" x14ac:dyDescent="0.35">
      <c r="A1" s="1"/>
      <c r="B1" s="1"/>
      <c r="C1" s="1"/>
      <c r="D1" s="1"/>
      <c r="E1" s="1"/>
      <c r="F1" s="1"/>
      <c r="G1" s="1"/>
      <c r="H1" s="1"/>
      <c r="I1" s="1"/>
      <c r="J1" s="1"/>
      <c r="K1" s="1"/>
      <c r="L1" s="1"/>
      <c r="M1" s="1"/>
      <c r="N1" s="1"/>
      <c r="O1" s="1"/>
      <c r="P1" s="1"/>
      <c r="Q1" s="1"/>
      <c r="R1" s="1"/>
      <c r="S1" s="1"/>
      <c r="T1" s="1"/>
    </row>
    <row r="2" spans="1:20" s="2" customFormat="1" x14ac:dyDescent="0.35">
      <c r="A2" s="1"/>
      <c r="B2" s="1"/>
      <c r="C2" s="1"/>
      <c r="D2" s="1"/>
      <c r="E2" s="1"/>
      <c r="F2" s="1"/>
      <c r="G2" s="1"/>
      <c r="H2" s="1"/>
      <c r="I2" s="1"/>
      <c r="J2" s="1"/>
      <c r="K2" s="1"/>
      <c r="L2" s="1"/>
      <c r="M2" s="1"/>
      <c r="N2" s="1"/>
      <c r="O2" s="1"/>
      <c r="P2" s="1"/>
      <c r="Q2" s="1"/>
      <c r="R2" s="1"/>
      <c r="S2" s="1"/>
      <c r="T2" s="1"/>
    </row>
    <row r="3" spans="1:20" s="2" customFormat="1" x14ac:dyDescent="0.35">
      <c r="A3" s="1"/>
      <c r="B3" s="1"/>
      <c r="C3" s="1"/>
      <c r="D3" s="1"/>
      <c r="E3" s="1"/>
      <c r="F3" s="1"/>
      <c r="G3" s="1"/>
      <c r="H3" s="1"/>
      <c r="I3" s="1"/>
      <c r="J3" s="1"/>
      <c r="K3" s="1"/>
      <c r="L3" s="1"/>
      <c r="M3" s="1"/>
      <c r="N3" s="1"/>
      <c r="O3" s="1"/>
      <c r="P3" s="1"/>
      <c r="Q3" s="1"/>
      <c r="R3" s="1"/>
      <c r="S3" s="1"/>
      <c r="T3" s="1"/>
    </row>
    <row r="4" spans="1:20" s="2" customFormat="1" x14ac:dyDescent="0.35">
      <c r="A4" s="1"/>
      <c r="B4" s="1"/>
      <c r="C4" s="1"/>
      <c r="D4" s="1"/>
      <c r="E4" s="1"/>
      <c r="F4" s="1"/>
      <c r="G4" s="1"/>
      <c r="H4" s="1"/>
      <c r="I4" s="1"/>
      <c r="J4" s="1"/>
      <c r="K4" s="1"/>
      <c r="L4" s="1"/>
      <c r="M4" s="1"/>
      <c r="N4" s="1"/>
      <c r="O4" s="1"/>
      <c r="P4" s="1"/>
      <c r="Q4" s="1"/>
      <c r="R4" s="1"/>
      <c r="S4" s="1"/>
      <c r="T4" s="1"/>
    </row>
    <row r="5" spans="1:20" s="2" customFormat="1" x14ac:dyDescent="0.35">
      <c r="A5" s="1"/>
      <c r="B5" s="1"/>
      <c r="C5" s="1"/>
      <c r="D5" s="1"/>
      <c r="E5" s="1"/>
      <c r="F5" s="1"/>
      <c r="G5" s="1"/>
      <c r="H5" s="1"/>
      <c r="I5" s="1"/>
      <c r="J5" s="1"/>
      <c r="K5" s="1"/>
      <c r="L5" s="1"/>
      <c r="M5" s="1"/>
      <c r="N5" s="1"/>
      <c r="O5" s="1"/>
      <c r="P5" s="1"/>
      <c r="Q5" s="1"/>
      <c r="R5" s="1"/>
      <c r="S5" s="1"/>
      <c r="T5" s="1"/>
    </row>
    <row r="6" spans="1:20" s="2" customFormat="1" x14ac:dyDescent="0.35">
      <c r="A6" s="3"/>
      <c r="B6" s="3"/>
      <c r="C6" s="3"/>
      <c r="D6" s="3"/>
      <c r="E6" s="3"/>
      <c r="F6" s="3"/>
      <c r="G6" s="3"/>
      <c r="H6" s="3"/>
      <c r="I6" s="3"/>
      <c r="J6" s="3"/>
      <c r="K6" s="3"/>
      <c r="L6" s="3"/>
      <c r="M6" s="1"/>
      <c r="N6" s="1"/>
      <c r="O6" s="1"/>
      <c r="P6" s="1"/>
      <c r="Q6" s="1"/>
      <c r="R6" s="1"/>
      <c r="S6" s="1"/>
      <c r="T6" s="1"/>
    </row>
    <row r="7" spans="1:20" s="2" customFormat="1" x14ac:dyDescent="0.35">
      <c r="A7" s="3"/>
      <c r="B7" s="3"/>
      <c r="C7" s="3"/>
      <c r="D7" s="3"/>
      <c r="E7" s="3"/>
      <c r="F7" s="3"/>
      <c r="G7" s="3"/>
      <c r="H7" s="3"/>
      <c r="I7" s="3"/>
      <c r="J7" s="3"/>
      <c r="K7" s="3"/>
      <c r="L7" s="3"/>
      <c r="M7" s="1"/>
      <c r="N7" s="1"/>
      <c r="O7" s="1"/>
      <c r="P7" s="1"/>
      <c r="Q7" s="1"/>
      <c r="R7" s="1"/>
      <c r="S7" s="1"/>
      <c r="T7" s="1"/>
    </row>
    <row r="8" spans="1:20" x14ac:dyDescent="0.35">
      <c r="R8" s="72"/>
      <c r="T8" s="134">
        <v>45869</v>
      </c>
    </row>
    <row r="9" spans="1:20" ht="18.5" x14ac:dyDescent="0.45">
      <c r="A9" s="5" t="s">
        <v>152</v>
      </c>
    </row>
    <row r="10" spans="1:20" ht="14.25" customHeight="1" x14ac:dyDescent="0.35">
      <c r="A10" s="6" t="s">
        <v>20</v>
      </c>
    </row>
    <row r="11" spans="1:20" x14ac:dyDescent="0.35">
      <c r="A11" s="6" t="s">
        <v>21</v>
      </c>
    </row>
    <row r="12" spans="1:20" x14ac:dyDescent="0.35">
      <c r="A12" s="73" t="s">
        <v>22</v>
      </c>
    </row>
    <row r="13" spans="1:20" x14ac:dyDescent="0.35">
      <c r="A13" s="73" t="s">
        <v>23</v>
      </c>
      <c r="K13" s="74"/>
    </row>
    <row r="14" spans="1:20" x14ac:dyDescent="0.35">
      <c r="A14" s="31" t="s">
        <v>6</v>
      </c>
    </row>
    <row r="15" spans="1:20" x14ac:dyDescent="0.35">
      <c r="A15" s="31"/>
    </row>
    <row r="16" spans="1:20" x14ac:dyDescent="0.35">
      <c r="A16" s="31"/>
    </row>
    <row r="17" spans="1:18" x14ac:dyDescent="0.35">
      <c r="A17" s="31"/>
    </row>
    <row r="18" spans="1:18" x14ac:dyDescent="0.35">
      <c r="A18" s="31"/>
    </row>
    <row r="19" spans="1:18" x14ac:dyDescent="0.35">
      <c r="A19" s="31"/>
    </row>
    <row r="20" spans="1:18" x14ac:dyDescent="0.35">
      <c r="A20" s="31"/>
    </row>
    <row r="21" spans="1:18" x14ac:dyDescent="0.35">
      <c r="A21" s="31"/>
    </row>
    <row r="22" spans="1:18" x14ac:dyDescent="0.35">
      <c r="A22" s="31"/>
    </row>
    <row r="24" spans="1:18" ht="26.25" customHeight="1" x14ac:dyDescent="0.35">
      <c r="A24" s="177" t="s">
        <v>153</v>
      </c>
      <c r="B24" s="178" t="s">
        <v>37</v>
      </c>
      <c r="C24" s="178" t="s">
        <v>137</v>
      </c>
      <c r="D24" s="169">
        <v>45474</v>
      </c>
      <c r="E24" s="169">
        <v>45505</v>
      </c>
      <c r="F24" s="169">
        <v>45536</v>
      </c>
      <c r="G24" s="169">
        <v>45566</v>
      </c>
      <c r="H24" s="169">
        <v>45597</v>
      </c>
      <c r="I24" s="169">
        <v>45627</v>
      </c>
      <c r="J24" s="169">
        <v>45658</v>
      </c>
      <c r="K24" s="169">
        <v>45689</v>
      </c>
      <c r="L24" s="169">
        <v>45717</v>
      </c>
      <c r="M24" s="169">
        <v>45748</v>
      </c>
      <c r="N24" s="169">
        <v>45778</v>
      </c>
      <c r="O24" s="169">
        <v>45809</v>
      </c>
      <c r="P24" s="169">
        <v>45839</v>
      </c>
      <c r="Q24" s="179" t="s">
        <v>39</v>
      </c>
      <c r="R24" s="180" t="s">
        <v>40</v>
      </c>
    </row>
    <row r="25" spans="1:18" x14ac:dyDescent="0.35">
      <c r="A25" s="75" t="s">
        <v>58</v>
      </c>
      <c r="B25" s="76">
        <v>206</v>
      </c>
      <c r="C25" s="76">
        <v>73</v>
      </c>
      <c r="D25" s="38">
        <v>101</v>
      </c>
      <c r="E25" s="38">
        <v>85</v>
      </c>
      <c r="F25" s="38">
        <v>83</v>
      </c>
      <c r="G25" s="38">
        <v>75</v>
      </c>
      <c r="H25" s="38">
        <v>68</v>
      </c>
      <c r="I25" s="38">
        <v>60</v>
      </c>
      <c r="J25" s="38">
        <v>58</v>
      </c>
      <c r="K25" s="38">
        <v>67</v>
      </c>
      <c r="L25" s="38">
        <v>67</v>
      </c>
      <c r="M25" s="38">
        <v>61</v>
      </c>
      <c r="N25" s="38">
        <v>79</v>
      </c>
      <c r="O25" s="38">
        <v>59</v>
      </c>
      <c r="P25" s="38">
        <v>36</v>
      </c>
      <c r="Q25" s="20">
        <v>36</v>
      </c>
      <c r="R25" s="14">
        <v>101</v>
      </c>
    </row>
    <row r="26" spans="1:18" x14ac:dyDescent="0.35">
      <c r="A26" s="77" t="s">
        <v>43</v>
      </c>
      <c r="B26" s="76">
        <v>238</v>
      </c>
      <c r="C26" s="76">
        <v>139</v>
      </c>
      <c r="D26" s="38">
        <v>174</v>
      </c>
      <c r="E26" s="38">
        <v>153</v>
      </c>
      <c r="F26" s="38">
        <v>157</v>
      </c>
      <c r="G26" s="38">
        <v>137</v>
      </c>
      <c r="H26" s="38">
        <v>128</v>
      </c>
      <c r="I26" s="38">
        <v>112</v>
      </c>
      <c r="J26" s="38">
        <v>111</v>
      </c>
      <c r="K26" s="38">
        <v>128</v>
      </c>
      <c r="L26" s="38">
        <v>126</v>
      </c>
      <c r="M26" s="38">
        <v>131</v>
      </c>
      <c r="N26" s="38">
        <v>173</v>
      </c>
      <c r="O26" s="38">
        <v>123</v>
      </c>
      <c r="P26" s="38">
        <v>69</v>
      </c>
      <c r="Q26" s="20">
        <v>69</v>
      </c>
      <c r="R26" s="20">
        <v>174</v>
      </c>
    </row>
    <row r="27" spans="1:18" x14ac:dyDescent="0.35">
      <c r="A27" s="77" t="s">
        <v>44</v>
      </c>
      <c r="B27" s="76">
        <v>206</v>
      </c>
      <c r="C27" s="76">
        <v>64</v>
      </c>
      <c r="D27" s="38">
        <v>92</v>
      </c>
      <c r="E27" s="38">
        <v>77</v>
      </c>
      <c r="F27" s="38">
        <v>79</v>
      </c>
      <c r="G27" s="38">
        <v>67</v>
      </c>
      <c r="H27" s="38">
        <v>60</v>
      </c>
      <c r="I27" s="38">
        <v>52</v>
      </c>
      <c r="J27" s="38">
        <v>52</v>
      </c>
      <c r="K27" s="38">
        <v>57</v>
      </c>
      <c r="L27" s="38">
        <v>59</v>
      </c>
      <c r="M27" s="38">
        <v>52</v>
      </c>
      <c r="N27" s="38">
        <v>65</v>
      </c>
      <c r="O27" s="38">
        <v>48</v>
      </c>
      <c r="P27" s="38">
        <v>28</v>
      </c>
      <c r="Q27" s="20">
        <v>28</v>
      </c>
      <c r="R27" s="20">
        <v>92</v>
      </c>
    </row>
    <row r="28" spans="1:18" x14ac:dyDescent="0.35">
      <c r="A28" s="77" t="s">
        <v>45</v>
      </c>
      <c r="B28" s="76">
        <v>252</v>
      </c>
      <c r="C28" s="76">
        <v>159</v>
      </c>
      <c r="D28" s="38">
        <v>195</v>
      </c>
      <c r="E28" s="38">
        <v>170</v>
      </c>
      <c r="F28" s="38">
        <v>176</v>
      </c>
      <c r="G28" s="38">
        <v>158</v>
      </c>
      <c r="H28" s="38">
        <v>155</v>
      </c>
      <c r="I28" s="38">
        <v>127</v>
      </c>
      <c r="J28" s="38">
        <v>120</v>
      </c>
      <c r="K28" s="38">
        <v>159</v>
      </c>
      <c r="L28" s="38">
        <v>151</v>
      </c>
      <c r="M28" s="38">
        <v>153</v>
      </c>
      <c r="N28" s="38">
        <v>197</v>
      </c>
      <c r="O28" s="38">
        <v>133</v>
      </c>
      <c r="P28" s="38">
        <v>76</v>
      </c>
      <c r="Q28" s="20">
        <v>76</v>
      </c>
      <c r="R28" s="20">
        <v>195</v>
      </c>
    </row>
    <row r="29" spans="1:18" x14ac:dyDescent="0.35">
      <c r="A29" s="75" t="s">
        <v>154</v>
      </c>
      <c r="B29" s="76">
        <v>123</v>
      </c>
      <c r="C29" s="76">
        <v>68</v>
      </c>
      <c r="D29" s="38">
        <v>80</v>
      </c>
      <c r="E29" s="38">
        <v>78</v>
      </c>
      <c r="F29" s="38">
        <v>79</v>
      </c>
      <c r="G29" s="38">
        <v>64</v>
      </c>
      <c r="H29" s="38">
        <v>66</v>
      </c>
      <c r="I29" s="38">
        <v>62</v>
      </c>
      <c r="J29" s="38">
        <v>69</v>
      </c>
      <c r="K29" s="38">
        <v>64</v>
      </c>
      <c r="L29" s="38">
        <v>63</v>
      </c>
      <c r="M29" s="38">
        <v>60</v>
      </c>
      <c r="N29" s="38">
        <v>69</v>
      </c>
      <c r="O29" s="38">
        <v>64</v>
      </c>
      <c r="P29" s="38">
        <v>67</v>
      </c>
      <c r="Q29" s="20">
        <v>67</v>
      </c>
      <c r="R29" s="14">
        <v>80</v>
      </c>
    </row>
    <row r="30" spans="1:18" x14ac:dyDescent="0.35">
      <c r="A30" s="77" t="s">
        <v>50</v>
      </c>
      <c r="B30" s="76">
        <v>92</v>
      </c>
      <c r="C30" s="76">
        <v>47</v>
      </c>
      <c r="D30" s="38">
        <v>49</v>
      </c>
      <c r="E30" s="38">
        <v>45</v>
      </c>
      <c r="F30" s="38">
        <v>45</v>
      </c>
      <c r="G30" s="38">
        <v>48</v>
      </c>
      <c r="H30" s="38">
        <v>47</v>
      </c>
      <c r="I30" s="38">
        <v>48</v>
      </c>
      <c r="J30" s="38">
        <v>47</v>
      </c>
      <c r="K30" s="38">
        <v>44</v>
      </c>
      <c r="L30" s="38">
        <v>47</v>
      </c>
      <c r="M30" s="38">
        <v>49</v>
      </c>
      <c r="N30" s="38">
        <v>45</v>
      </c>
      <c r="O30" s="38">
        <v>47</v>
      </c>
      <c r="P30" s="38">
        <v>54</v>
      </c>
      <c r="Q30" s="20">
        <v>54</v>
      </c>
      <c r="R30" s="20">
        <v>49</v>
      </c>
    </row>
    <row r="31" spans="1:18" x14ac:dyDescent="0.35">
      <c r="A31" s="77" t="s">
        <v>51</v>
      </c>
      <c r="B31" s="76">
        <v>168</v>
      </c>
      <c r="C31" s="76">
        <v>93</v>
      </c>
      <c r="D31" s="38">
        <v>112</v>
      </c>
      <c r="E31" s="38">
        <v>112</v>
      </c>
      <c r="F31" s="38">
        <v>113</v>
      </c>
      <c r="G31" s="38">
        <v>84</v>
      </c>
      <c r="H31" s="38">
        <v>88</v>
      </c>
      <c r="I31" s="38">
        <v>81</v>
      </c>
      <c r="J31" s="38">
        <v>99</v>
      </c>
      <c r="K31" s="38">
        <v>89</v>
      </c>
      <c r="L31" s="38">
        <v>82</v>
      </c>
      <c r="M31" s="38">
        <v>77</v>
      </c>
      <c r="N31" s="38">
        <v>100</v>
      </c>
      <c r="O31" s="38">
        <v>89</v>
      </c>
      <c r="P31" s="38">
        <v>84</v>
      </c>
      <c r="Q31" s="20">
        <v>84</v>
      </c>
      <c r="R31" s="20">
        <v>112</v>
      </c>
    </row>
    <row r="32" spans="1:18" x14ac:dyDescent="0.35">
      <c r="A32" s="75" t="s">
        <v>155</v>
      </c>
      <c r="B32" s="76">
        <v>22</v>
      </c>
      <c r="C32" s="76">
        <v>11</v>
      </c>
      <c r="D32" s="38">
        <v>7</v>
      </c>
      <c r="E32" s="38">
        <v>8</v>
      </c>
      <c r="F32" s="38">
        <v>9</v>
      </c>
      <c r="G32" s="38">
        <v>11</v>
      </c>
      <c r="H32" s="38">
        <v>9</v>
      </c>
      <c r="I32" s="38">
        <v>10</v>
      </c>
      <c r="J32" s="38">
        <v>9</v>
      </c>
      <c r="K32" s="38">
        <v>10</v>
      </c>
      <c r="L32" s="38">
        <v>11</v>
      </c>
      <c r="M32" s="38">
        <v>16</v>
      </c>
      <c r="N32" s="38">
        <v>14</v>
      </c>
      <c r="O32" s="38">
        <v>17</v>
      </c>
      <c r="P32" s="38">
        <v>12</v>
      </c>
      <c r="Q32" s="20">
        <v>12</v>
      </c>
      <c r="R32" s="14">
        <v>7</v>
      </c>
    </row>
    <row r="33" spans="1:51" x14ac:dyDescent="0.35">
      <c r="A33" s="78" t="s">
        <v>156</v>
      </c>
    </row>
    <row r="34" spans="1:51" x14ac:dyDescent="0.35">
      <c r="A34" s="78"/>
    </row>
    <row r="36" spans="1:51" ht="29" x14ac:dyDescent="0.35">
      <c r="A36" s="177" t="s">
        <v>157</v>
      </c>
      <c r="B36" s="178" t="s">
        <v>37</v>
      </c>
      <c r="C36" s="178" t="s">
        <v>137</v>
      </c>
      <c r="D36" s="169">
        <v>45474</v>
      </c>
      <c r="E36" s="169">
        <v>45505</v>
      </c>
      <c r="F36" s="169">
        <v>45536</v>
      </c>
      <c r="G36" s="169">
        <v>45566</v>
      </c>
      <c r="H36" s="169">
        <v>45597</v>
      </c>
      <c r="I36" s="169">
        <v>45627</v>
      </c>
      <c r="J36" s="169">
        <v>45658</v>
      </c>
      <c r="K36" s="169">
        <v>45689</v>
      </c>
      <c r="L36" s="169">
        <v>45717</v>
      </c>
      <c r="M36" s="169">
        <v>45748</v>
      </c>
      <c r="N36" s="169">
        <v>45778</v>
      </c>
      <c r="O36" s="169">
        <v>45809</v>
      </c>
      <c r="P36" s="169">
        <v>45839</v>
      </c>
      <c r="Q36" s="179" t="s">
        <v>39</v>
      </c>
      <c r="R36" s="180" t="s">
        <v>40</v>
      </c>
    </row>
    <row r="37" spans="1:51" x14ac:dyDescent="0.35">
      <c r="A37" s="75" t="s">
        <v>58</v>
      </c>
      <c r="B37" s="79">
        <v>175</v>
      </c>
      <c r="C37" s="79">
        <v>275</v>
      </c>
      <c r="D37" s="38">
        <v>238</v>
      </c>
      <c r="E37" s="38">
        <v>233</v>
      </c>
      <c r="F37" s="38">
        <v>238</v>
      </c>
      <c r="G37" s="38">
        <v>248</v>
      </c>
      <c r="H37" s="38">
        <v>243</v>
      </c>
      <c r="I37" s="38">
        <v>234</v>
      </c>
      <c r="J37" s="38">
        <v>263</v>
      </c>
      <c r="K37" s="38">
        <v>275</v>
      </c>
      <c r="L37" s="38">
        <v>293</v>
      </c>
      <c r="M37" s="38">
        <v>304</v>
      </c>
      <c r="N37" s="38">
        <v>358</v>
      </c>
      <c r="O37" s="38">
        <v>353</v>
      </c>
      <c r="P37" s="38">
        <v>334</v>
      </c>
      <c r="Q37" s="20">
        <v>334</v>
      </c>
      <c r="R37" s="14">
        <v>238</v>
      </c>
    </row>
    <row r="38" spans="1:51" x14ac:dyDescent="0.35">
      <c r="A38" s="77" t="s">
        <v>43</v>
      </c>
      <c r="B38" s="79">
        <v>243</v>
      </c>
      <c r="C38" s="79">
        <v>403</v>
      </c>
      <c r="D38" s="38">
        <v>314</v>
      </c>
      <c r="E38" s="38">
        <v>322</v>
      </c>
      <c r="F38" s="38">
        <v>325</v>
      </c>
      <c r="G38" s="38">
        <v>330</v>
      </c>
      <c r="H38" s="38">
        <v>346</v>
      </c>
      <c r="I38" s="38">
        <v>346</v>
      </c>
      <c r="J38" s="38">
        <v>367</v>
      </c>
      <c r="K38" s="38">
        <v>413</v>
      </c>
      <c r="L38" s="38">
        <v>411</v>
      </c>
      <c r="M38" s="38">
        <v>450</v>
      </c>
      <c r="N38" s="38">
        <v>550</v>
      </c>
      <c r="O38" s="38">
        <v>530</v>
      </c>
      <c r="P38" s="38">
        <v>468</v>
      </c>
      <c r="Q38" s="20">
        <v>468</v>
      </c>
      <c r="R38" s="20">
        <v>314</v>
      </c>
    </row>
    <row r="39" spans="1:51" x14ac:dyDescent="0.35">
      <c r="A39" s="77" t="s">
        <v>44</v>
      </c>
      <c r="B39" s="79">
        <v>162</v>
      </c>
      <c r="C39" s="79">
        <v>251</v>
      </c>
      <c r="D39" s="38">
        <v>225</v>
      </c>
      <c r="E39" s="38">
        <v>221</v>
      </c>
      <c r="F39" s="38">
        <v>227</v>
      </c>
      <c r="G39" s="38">
        <v>232</v>
      </c>
      <c r="H39" s="38">
        <v>224</v>
      </c>
      <c r="I39" s="38">
        <v>214</v>
      </c>
      <c r="J39" s="38">
        <v>243</v>
      </c>
      <c r="K39" s="38">
        <v>250</v>
      </c>
      <c r="L39" s="38">
        <v>268</v>
      </c>
      <c r="M39" s="38">
        <v>272</v>
      </c>
      <c r="N39" s="38">
        <v>317</v>
      </c>
      <c r="O39" s="38">
        <v>312</v>
      </c>
      <c r="P39" s="38">
        <v>299</v>
      </c>
      <c r="Q39" s="20">
        <v>299</v>
      </c>
      <c r="R39" s="20">
        <v>225</v>
      </c>
    </row>
    <row r="40" spans="1:51" x14ac:dyDescent="0.35">
      <c r="A40" s="77" t="s">
        <v>45</v>
      </c>
      <c r="B40" s="79">
        <v>269</v>
      </c>
      <c r="C40" s="79">
        <v>444</v>
      </c>
      <c r="D40" s="38">
        <v>335</v>
      </c>
      <c r="E40" s="38">
        <v>345</v>
      </c>
      <c r="F40" s="38">
        <v>349</v>
      </c>
      <c r="G40" s="38">
        <v>357</v>
      </c>
      <c r="H40" s="38">
        <v>377</v>
      </c>
      <c r="I40" s="38">
        <v>373</v>
      </c>
      <c r="J40" s="38">
        <v>391</v>
      </c>
      <c r="K40" s="38">
        <v>451</v>
      </c>
      <c r="L40" s="38">
        <v>471</v>
      </c>
      <c r="M40" s="38">
        <v>507</v>
      </c>
      <c r="N40" s="38">
        <v>599</v>
      </c>
      <c r="O40" s="38">
        <v>577</v>
      </c>
      <c r="P40" s="38">
        <v>500</v>
      </c>
      <c r="Q40" s="20">
        <v>500</v>
      </c>
      <c r="R40" s="20">
        <v>335</v>
      </c>
    </row>
    <row r="41" spans="1:51" x14ac:dyDescent="0.35">
      <c r="A41" s="75" t="s">
        <v>154</v>
      </c>
      <c r="B41" s="79">
        <v>133</v>
      </c>
      <c r="C41" s="79">
        <v>221</v>
      </c>
      <c r="D41" s="38">
        <v>180</v>
      </c>
      <c r="E41" s="38">
        <v>191</v>
      </c>
      <c r="F41" s="38">
        <v>210</v>
      </c>
      <c r="G41" s="38">
        <v>195</v>
      </c>
      <c r="H41" s="38">
        <v>204</v>
      </c>
      <c r="I41" s="38">
        <v>441</v>
      </c>
      <c r="J41" s="38">
        <v>225</v>
      </c>
      <c r="K41" s="38">
        <v>244</v>
      </c>
      <c r="L41" s="38">
        <v>233</v>
      </c>
      <c r="M41" s="38">
        <v>233</v>
      </c>
      <c r="N41" s="38">
        <v>270</v>
      </c>
      <c r="O41" s="38">
        <v>235</v>
      </c>
      <c r="P41" s="38">
        <v>244</v>
      </c>
      <c r="Q41" s="20">
        <v>244</v>
      </c>
      <c r="R41" s="14">
        <v>180</v>
      </c>
    </row>
    <row r="42" spans="1:51" x14ac:dyDescent="0.35">
      <c r="A42" s="77" t="s">
        <v>50</v>
      </c>
      <c r="B42" s="79">
        <v>131</v>
      </c>
      <c r="C42" s="79">
        <v>187</v>
      </c>
      <c r="D42" s="38">
        <v>175</v>
      </c>
      <c r="E42" s="38">
        <v>171</v>
      </c>
      <c r="F42" s="38">
        <v>185</v>
      </c>
      <c r="G42" s="38">
        <v>181</v>
      </c>
      <c r="H42" s="38">
        <v>182</v>
      </c>
      <c r="I42" s="38">
        <v>372</v>
      </c>
      <c r="J42" s="38">
        <v>191</v>
      </c>
      <c r="K42" s="38">
        <v>200</v>
      </c>
      <c r="L42" s="38">
        <v>186</v>
      </c>
      <c r="M42" s="38">
        <v>192</v>
      </c>
      <c r="N42" s="38">
        <v>215</v>
      </c>
      <c r="O42" s="38">
        <v>181</v>
      </c>
      <c r="P42" s="38">
        <v>173</v>
      </c>
      <c r="Q42" s="20">
        <v>173</v>
      </c>
      <c r="R42" s="20">
        <v>175</v>
      </c>
    </row>
    <row r="43" spans="1:51" x14ac:dyDescent="0.35">
      <c r="A43" s="77" t="s">
        <v>51</v>
      </c>
      <c r="B43" s="79">
        <v>137</v>
      </c>
      <c r="C43" s="79">
        <v>263</v>
      </c>
      <c r="D43" s="38">
        <v>185</v>
      </c>
      <c r="E43" s="38">
        <v>213</v>
      </c>
      <c r="F43" s="38">
        <v>235</v>
      </c>
      <c r="G43" s="38">
        <v>212</v>
      </c>
      <c r="H43" s="38">
        <v>231</v>
      </c>
      <c r="I43" s="38">
        <v>307</v>
      </c>
      <c r="J43" s="38">
        <v>272</v>
      </c>
      <c r="K43" s="38">
        <v>298</v>
      </c>
      <c r="L43" s="38">
        <v>290</v>
      </c>
      <c r="M43" s="38">
        <v>288</v>
      </c>
      <c r="N43" s="38">
        <v>340</v>
      </c>
      <c r="O43" s="38">
        <v>320</v>
      </c>
      <c r="P43" s="38">
        <v>335</v>
      </c>
      <c r="Q43" s="20">
        <v>335</v>
      </c>
      <c r="R43" s="20">
        <v>185</v>
      </c>
    </row>
    <row r="44" spans="1:51" x14ac:dyDescent="0.35">
      <c r="A44" s="75" t="s">
        <v>155</v>
      </c>
      <c r="B44" s="79">
        <v>60</v>
      </c>
      <c r="C44" s="79">
        <v>78</v>
      </c>
      <c r="D44" s="38">
        <v>64</v>
      </c>
      <c r="E44" s="38">
        <v>63</v>
      </c>
      <c r="F44" s="38">
        <v>60</v>
      </c>
      <c r="G44" s="38">
        <v>63</v>
      </c>
      <c r="H44" s="38">
        <v>75</v>
      </c>
      <c r="I44" s="38">
        <v>62</v>
      </c>
      <c r="J44" s="38">
        <v>93</v>
      </c>
      <c r="K44" s="38">
        <v>86</v>
      </c>
      <c r="L44" s="38">
        <v>77</v>
      </c>
      <c r="M44" s="38">
        <v>88</v>
      </c>
      <c r="N44" s="38">
        <v>98</v>
      </c>
      <c r="O44" s="38">
        <v>115</v>
      </c>
      <c r="P44" s="38">
        <v>81</v>
      </c>
      <c r="Q44" s="20">
        <v>81</v>
      </c>
      <c r="R44" s="14">
        <v>64</v>
      </c>
    </row>
    <row r="46" spans="1:51" ht="14.65" customHeight="1" x14ac:dyDescent="0.35"/>
    <row r="47" spans="1:51" ht="39.75" customHeight="1" x14ac:dyDescent="0.35">
      <c r="A47" s="181" t="s">
        <v>158</v>
      </c>
      <c r="B47" s="182" t="s">
        <v>159</v>
      </c>
      <c r="C47" s="178" t="s">
        <v>36</v>
      </c>
      <c r="D47" s="178" t="s">
        <v>37</v>
      </c>
      <c r="E47" s="178" t="s">
        <v>137</v>
      </c>
      <c r="F47" s="169">
        <v>45474</v>
      </c>
      <c r="G47" s="169">
        <v>45505</v>
      </c>
      <c r="H47" s="169">
        <v>45536</v>
      </c>
      <c r="I47" s="169">
        <v>45566</v>
      </c>
      <c r="J47" s="169">
        <v>45597</v>
      </c>
      <c r="K47" s="169">
        <v>45627</v>
      </c>
      <c r="L47" s="169">
        <v>45658</v>
      </c>
      <c r="M47" s="169">
        <v>45689</v>
      </c>
      <c r="N47" s="169">
        <v>45717</v>
      </c>
      <c r="O47" s="169">
        <v>45748</v>
      </c>
      <c r="P47" s="169">
        <v>45778</v>
      </c>
      <c r="Q47" s="169">
        <v>45809</v>
      </c>
      <c r="R47" s="169">
        <v>45839</v>
      </c>
      <c r="S47" s="179" t="s">
        <v>39</v>
      </c>
      <c r="T47" s="179" t="s">
        <v>40</v>
      </c>
      <c r="U47" s="180" t="s">
        <v>140</v>
      </c>
    </row>
    <row r="48" spans="1:51" s="2" customFormat="1" ht="14.65" customHeight="1" x14ac:dyDescent="0.35">
      <c r="A48" s="35" t="s">
        <v>43</v>
      </c>
      <c r="B48" s="80">
        <v>100</v>
      </c>
      <c r="C48" s="80">
        <v>460</v>
      </c>
      <c r="D48" s="80">
        <v>480</v>
      </c>
      <c r="E48" s="80">
        <v>542</v>
      </c>
      <c r="F48" s="81">
        <v>488</v>
      </c>
      <c r="G48" s="81">
        <v>475</v>
      </c>
      <c r="H48" s="81">
        <v>483</v>
      </c>
      <c r="I48" s="81">
        <v>467</v>
      </c>
      <c r="J48" s="81">
        <v>474</v>
      </c>
      <c r="K48" s="81">
        <v>458</v>
      </c>
      <c r="L48" s="81">
        <v>478</v>
      </c>
      <c r="M48" s="81">
        <v>541</v>
      </c>
      <c r="N48" s="81">
        <v>536</v>
      </c>
      <c r="O48" s="81">
        <v>581</v>
      </c>
      <c r="P48" s="81">
        <v>723</v>
      </c>
      <c r="Q48" s="81">
        <v>653</v>
      </c>
      <c r="R48" s="81">
        <v>536</v>
      </c>
      <c r="S48" s="83">
        <v>536</v>
      </c>
      <c r="T48" s="20">
        <v>488</v>
      </c>
      <c r="U48" s="57">
        <f>IF(T48&gt;0,(S48-T48)/T48,"")</f>
        <v>9.8360655737704916E-2</v>
      </c>
      <c r="V48" s="4"/>
      <c r="W48" s="51"/>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row>
    <row r="49" spans="1:51" s="2" customFormat="1" ht="14.65" customHeight="1" x14ac:dyDescent="0.35">
      <c r="A49" s="35" t="s">
        <v>44</v>
      </c>
      <c r="B49" s="80">
        <v>90</v>
      </c>
      <c r="C49" s="80">
        <v>441</v>
      </c>
      <c r="D49" s="80">
        <v>368</v>
      </c>
      <c r="E49" s="80">
        <v>315</v>
      </c>
      <c r="F49" s="81">
        <v>316</v>
      </c>
      <c r="G49" s="81">
        <v>296</v>
      </c>
      <c r="H49" s="81">
        <v>307</v>
      </c>
      <c r="I49" s="81">
        <v>298</v>
      </c>
      <c r="J49" s="81">
        <v>283</v>
      </c>
      <c r="K49" s="81">
        <v>265</v>
      </c>
      <c r="L49" s="81">
        <v>295</v>
      </c>
      <c r="M49" s="81">
        <v>306</v>
      </c>
      <c r="N49" s="81">
        <v>327</v>
      </c>
      <c r="O49" s="81">
        <v>324</v>
      </c>
      <c r="P49" s="81">
        <v>380</v>
      </c>
      <c r="Q49" s="81">
        <v>359</v>
      </c>
      <c r="R49" s="81">
        <v>326</v>
      </c>
      <c r="S49" s="83">
        <v>326</v>
      </c>
      <c r="T49" s="20">
        <v>316</v>
      </c>
      <c r="U49" s="57">
        <f t="shared" ref="U49:U57" si="0">IF(T49&gt;0,(S49-T49)/T49,"")</f>
        <v>3.1645569620253167E-2</v>
      </c>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row>
    <row r="50" spans="1:51" s="2" customFormat="1" ht="14.65" customHeight="1" x14ac:dyDescent="0.35">
      <c r="A50" s="35" t="s">
        <v>45</v>
      </c>
      <c r="B50" s="80">
        <v>100</v>
      </c>
      <c r="C50" s="80">
        <v>480</v>
      </c>
      <c r="D50" s="80">
        <v>520</v>
      </c>
      <c r="E50" s="80">
        <v>604</v>
      </c>
      <c r="F50" s="82">
        <v>530</v>
      </c>
      <c r="G50" s="82">
        <v>515</v>
      </c>
      <c r="H50" s="82">
        <v>524</v>
      </c>
      <c r="I50" s="82">
        <v>515</v>
      </c>
      <c r="J50" s="82">
        <v>532</v>
      </c>
      <c r="K50" s="82">
        <v>500</v>
      </c>
      <c r="L50" s="82">
        <v>511</v>
      </c>
      <c r="M50" s="82">
        <v>610</v>
      </c>
      <c r="N50" s="82">
        <v>622</v>
      </c>
      <c r="O50" s="82">
        <v>660</v>
      </c>
      <c r="P50" s="82">
        <v>796</v>
      </c>
      <c r="Q50" s="82">
        <v>710</v>
      </c>
      <c r="R50" s="82">
        <v>577</v>
      </c>
      <c r="S50" s="83">
        <v>577</v>
      </c>
      <c r="T50" s="20">
        <v>530</v>
      </c>
      <c r="U50" s="57">
        <f t="shared" si="0"/>
        <v>8.8679245283018862E-2</v>
      </c>
      <c r="V50" s="11"/>
      <c r="W50" s="11"/>
      <c r="X50" s="11"/>
      <c r="Y50" s="11"/>
      <c r="Z50" s="11"/>
      <c r="AA50" s="11"/>
      <c r="AB50" s="11"/>
      <c r="AC50" s="11"/>
      <c r="AD50" s="11"/>
      <c r="AE50" s="11"/>
      <c r="AF50" s="11"/>
      <c r="AG50" s="11"/>
      <c r="AH50" s="11"/>
      <c r="AI50" s="11"/>
      <c r="AJ50" s="11"/>
      <c r="AK50" s="11"/>
      <c r="AL50" s="11"/>
      <c r="AM50" s="11"/>
      <c r="AN50" s="11"/>
      <c r="AO50" s="11"/>
    </row>
    <row r="51" spans="1:51" s="2" customFormat="1" ht="14.65" customHeight="1" x14ac:dyDescent="0.35">
      <c r="A51" s="35" t="s">
        <v>48</v>
      </c>
      <c r="B51" s="80">
        <v>100</v>
      </c>
      <c r="C51" s="80">
        <v>162</v>
      </c>
      <c r="D51" s="80">
        <v>182</v>
      </c>
      <c r="E51" s="80">
        <v>165</v>
      </c>
      <c r="F51" s="84">
        <v>160</v>
      </c>
      <c r="G51" s="84">
        <v>148</v>
      </c>
      <c r="H51" s="84">
        <v>152</v>
      </c>
      <c r="I51" s="84">
        <v>139</v>
      </c>
      <c r="J51" s="84">
        <v>185</v>
      </c>
      <c r="K51" s="84">
        <v>166</v>
      </c>
      <c r="L51" s="84">
        <v>104</v>
      </c>
      <c r="M51" s="84">
        <v>178</v>
      </c>
      <c r="N51" s="84">
        <v>154</v>
      </c>
      <c r="O51" s="84">
        <v>154</v>
      </c>
      <c r="P51" s="84">
        <v>237</v>
      </c>
      <c r="Q51" s="84">
        <v>196</v>
      </c>
      <c r="R51" s="84">
        <v>165</v>
      </c>
      <c r="S51" s="83">
        <v>165</v>
      </c>
      <c r="T51" s="14">
        <v>160</v>
      </c>
      <c r="U51" s="57">
        <f t="shared" si="0"/>
        <v>3.125E-2</v>
      </c>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row>
    <row r="52" spans="1:51" s="2" customFormat="1" ht="14.65" customHeight="1" x14ac:dyDescent="0.35">
      <c r="A52" s="35" t="s">
        <v>50</v>
      </c>
      <c r="B52" s="80">
        <v>90</v>
      </c>
      <c r="C52" s="80">
        <v>262</v>
      </c>
      <c r="D52" s="80">
        <v>222</v>
      </c>
      <c r="E52" s="80">
        <v>233</v>
      </c>
      <c r="F52" s="85">
        <v>223</v>
      </c>
      <c r="G52" s="85">
        <v>215</v>
      </c>
      <c r="H52" s="85">
        <v>229</v>
      </c>
      <c r="I52" s="85">
        <v>228</v>
      </c>
      <c r="J52" s="85">
        <v>227</v>
      </c>
      <c r="K52" s="85">
        <v>226</v>
      </c>
      <c r="L52" s="85">
        <v>237</v>
      </c>
      <c r="M52" s="85">
        <v>225</v>
      </c>
      <c r="N52" s="85">
        <v>232</v>
      </c>
      <c r="O52" s="85">
        <v>240</v>
      </c>
      <c r="P52" s="85">
        <v>259</v>
      </c>
      <c r="Q52" s="85">
        <v>227</v>
      </c>
      <c r="R52" s="85">
        <v>225</v>
      </c>
      <c r="S52" s="60">
        <v>225</v>
      </c>
      <c r="T52" s="20">
        <v>223</v>
      </c>
      <c r="U52" s="57">
        <f t="shared" si="0"/>
        <v>8.9686098654708519E-3</v>
      </c>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row>
    <row r="53" spans="1:51" ht="14.65" customHeight="1" x14ac:dyDescent="0.35">
      <c r="A53" s="35" t="s">
        <v>51</v>
      </c>
      <c r="B53" s="80">
        <v>100</v>
      </c>
      <c r="C53" s="80">
        <v>259</v>
      </c>
      <c r="D53" s="80">
        <v>305</v>
      </c>
      <c r="E53" s="80">
        <v>357</v>
      </c>
      <c r="F53" s="85">
        <v>297</v>
      </c>
      <c r="G53" s="85">
        <v>324</v>
      </c>
      <c r="H53" s="85">
        <v>347</v>
      </c>
      <c r="I53" s="85">
        <v>296</v>
      </c>
      <c r="J53" s="85">
        <v>319</v>
      </c>
      <c r="K53" s="85">
        <v>328</v>
      </c>
      <c r="L53" s="85">
        <v>371</v>
      </c>
      <c r="M53" s="85">
        <v>318</v>
      </c>
      <c r="N53" s="85">
        <v>371</v>
      </c>
      <c r="O53" s="85">
        <v>365</v>
      </c>
      <c r="P53" s="85">
        <v>439</v>
      </c>
      <c r="Q53" s="85">
        <v>410</v>
      </c>
      <c r="R53" s="85">
        <v>419</v>
      </c>
      <c r="S53" s="60">
        <v>419</v>
      </c>
      <c r="T53" s="20">
        <v>297</v>
      </c>
      <c r="U53" s="57">
        <f t="shared" si="0"/>
        <v>0.41077441077441079</v>
      </c>
    </row>
    <row r="54" spans="1:51" ht="14.65" customHeight="1" x14ac:dyDescent="0.35">
      <c r="A54" s="35" t="s">
        <v>160</v>
      </c>
      <c r="B54" s="80">
        <v>50</v>
      </c>
      <c r="C54" s="80">
        <v>99</v>
      </c>
      <c r="D54" s="80">
        <v>80</v>
      </c>
      <c r="E54" s="80">
        <v>86</v>
      </c>
      <c r="F54" s="84">
        <v>69</v>
      </c>
      <c r="G54" s="84">
        <v>68</v>
      </c>
      <c r="H54" s="84">
        <v>69</v>
      </c>
      <c r="I54" s="84">
        <v>71</v>
      </c>
      <c r="J54" s="84">
        <v>83</v>
      </c>
      <c r="K54" s="84">
        <v>71</v>
      </c>
      <c r="L54" s="84">
        <v>91</v>
      </c>
      <c r="M54" s="84">
        <v>95</v>
      </c>
      <c r="N54" s="84">
        <v>85</v>
      </c>
      <c r="O54" s="84">
        <v>99</v>
      </c>
      <c r="P54" s="84">
        <v>107</v>
      </c>
      <c r="Q54" s="84">
        <v>129</v>
      </c>
      <c r="R54" s="84">
        <v>91</v>
      </c>
      <c r="S54" s="60">
        <v>91</v>
      </c>
      <c r="T54" s="83">
        <v>69</v>
      </c>
      <c r="U54" s="57">
        <f t="shared" si="0"/>
        <v>0.3188405797101449</v>
      </c>
    </row>
    <row r="55" spans="1:51" x14ac:dyDescent="0.35">
      <c r="A55" s="35" t="s">
        <v>161</v>
      </c>
      <c r="B55" s="80">
        <v>50</v>
      </c>
      <c r="C55" s="80">
        <v>100</v>
      </c>
      <c r="D55" s="80">
        <v>87</v>
      </c>
      <c r="E55" s="80">
        <v>93</v>
      </c>
      <c r="F55" s="84">
        <v>76</v>
      </c>
      <c r="G55" s="84">
        <v>77</v>
      </c>
      <c r="H55" s="84">
        <v>67</v>
      </c>
      <c r="I55" s="84">
        <v>88</v>
      </c>
      <c r="J55" s="84">
        <v>86</v>
      </c>
      <c r="K55" s="84">
        <v>64</v>
      </c>
      <c r="L55" s="84">
        <v>97</v>
      </c>
      <c r="M55" s="84">
        <v>88</v>
      </c>
      <c r="N55" s="84">
        <v>104</v>
      </c>
      <c r="O55" s="84">
        <v>114</v>
      </c>
      <c r="P55" s="84">
        <v>113</v>
      </c>
      <c r="Q55" s="84">
        <v>130</v>
      </c>
      <c r="R55" s="84">
        <v>93</v>
      </c>
      <c r="S55" s="60">
        <v>93</v>
      </c>
      <c r="T55" s="83">
        <v>76</v>
      </c>
      <c r="U55" s="57">
        <f t="shared" si="0"/>
        <v>0.22368421052631579</v>
      </c>
    </row>
    <row r="56" spans="1:51" x14ac:dyDescent="0.35">
      <c r="A56" s="183" t="s">
        <v>162</v>
      </c>
      <c r="B56" s="184">
        <v>50</v>
      </c>
      <c r="C56" s="184">
        <v>99</v>
      </c>
      <c r="D56" s="184">
        <v>81</v>
      </c>
      <c r="E56" s="184">
        <v>89</v>
      </c>
      <c r="F56" s="184">
        <v>71</v>
      </c>
      <c r="G56" s="184">
        <v>71</v>
      </c>
      <c r="H56" s="184">
        <v>68</v>
      </c>
      <c r="I56" s="184">
        <v>74</v>
      </c>
      <c r="J56" s="184">
        <v>84</v>
      </c>
      <c r="K56" s="184">
        <v>71</v>
      </c>
      <c r="L56" s="184">
        <v>101</v>
      </c>
      <c r="M56" s="184">
        <v>96</v>
      </c>
      <c r="N56" s="184">
        <v>87</v>
      </c>
      <c r="O56" s="184">
        <v>101</v>
      </c>
      <c r="P56" s="184">
        <v>112</v>
      </c>
      <c r="Q56" s="184">
        <v>131</v>
      </c>
      <c r="R56" s="184">
        <v>93</v>
      </c>
      <c r="S56" s="185">
        <v>93</v>
      </c>
      <c r="T56" s="186">
        <v>71</v>
      </c>
      <c r="U56" s="187">
        <f t="shared" si="0"/>
        <v>0.30985915492957744</v>
      </c>
    </row>
    <row r="57" spans="1:51" x14ac:dyDescent="0.35">
      <c r="A57" s="35" t="s">
        <v>54</v>
      </c>
      <c r="B57" s="80">
        <v>30</v>
      </c>
      <c r="C57" s="80">
        <v>88</v>
      </c>
      <c r="D57" s="80">
        <v>112</v>
      </c>
      <c r="E57" s="80">
        <v>113</v>
      </c>
      <c r="F57" s="85">
        <v>106</v>
      </c>
      <c r="G57" s="85">
        <v>98</v>
      </c>
      <c r="H57" s="85">
        <v>102</v>
      </c>
      <c r="I57" s="85">
        <v>100</v>
      </c>
      <c r="J57" s="85">
        <v>103</v>
      </c>
      <c r="K57" s="85">
        <v>96</v>
      </c>
      <c r="L57" s="85">
        <v>147</v>
      </c>
      <c r="M57" s="85">
        <v>210</v>
      </c>
      <c r="N57" s="85">
        <v>132</v>
      </c>
      <c r="O57" s="85">
        <v>83</v>
      </c>
      <c r="P57" s="85">
        <v>88</v>
      </c>
      <c r="Q57" s="85">
        <v>81</v>
      </c>
      <c r="R57" s="85">
        <v>122</v>
      </c>
      <c r="S57" s="60">
        <v>122</v>
      </c>
      <c r="T57" s="83">
        <v>106</v>
      </c>
      <c r="U57" s="57">
        <f t="shared" si="0"/>
        <v>0.15094339622641509</v>
      </c>
    </row>
    <row r="58" spans="1:51" x14ac:dyDescent="0.35">
      <c r="A58" s="21" t="s">
        <v>163</v>
      </c>
      <c r="B58" s="2"/>
      <c r="C58" s="2"/>
      <c r="D58" s="2"/>
      <c r="E58" s="2"/>
      <c r="F58" s="2"/>
      <c r="G58" s="2"/>
      <c r="H58" s="2"/>
      <c r="I58" s="2"/>
      <c r="J58" s="2"/>
      <c r="K58" s="2"/>
      <c r="L58" s="2"/>
    </row>
    <row r="59" spans="1:51" x14ac:dyDescent="0.35">
      <c r="A59" s="21"/>
      <c r="B59" s="2"/>
      <c r="C59" s="2"/>
      <c r="D59" s="2"/>
      <c r="E59" s="2"/>
      <c r="F59" s="2"/>
      <c r="G59" s="2"/>
      <c r="H59" s="2"/>
      <c r="I59" s="2"/>
      <c r="J59" s="2"/>
      <c r="K59" s="2"/>
      <c r="L59" s="2"/>
    </row>
    <row r="60" spans="1:51" ht="43.5" x14ac:dyDescent="0.35">
      <c r="A60" s="181" t="s">
        <v>164</v>
      </c>
      <c r="B60" s="182" t="s">
        <v>159</v>
      </c>
      <c r="C60" s="178" t="s">
        <v>37</v>
      </c>
      <c r="D60" s="178" t="s">
        <v>137</v>
      </c>
      <c r="E60" s="169">
        <v>45474</v>
      </c>
      <c r="F60" s="169">
        <v>45505</v>
      </c>
      <c r="G60" s="169">
        <v>45536</v>
      </c>
      <c r="H60" s="169">
        <v>45566</v>
      </c>
      <c r="I60" s="169">
        <v>45597</v>
      </c>
      <c r="J60" s="169">
        <v>45627</v>
      </c>
      <c r="K60" s="169">
        <v>45658</v>
      </c>
      <c r="L60" s="169">
        <v>45689</v>
      </c>
      <c r="M60" s="169">
        <v>45717</v>
      </c>
      <c r="N60" s="169">
        <v>45748</v>
      </c>
      <c r="O60" s="169">
        <v>45778</v>
      </c>
      <c r="P60" s="169">
        <v>45809</v>
      </c>
      <c r="Q60" s="169">
        <v>45839</v>
      </c>
      <c r="R60" s="179" t="s">
        <v>39</v>
      </c>
      <c r="S60" s="179" t="s">
        <v>40</v>
      </c>
      <c r="T60" s="180" t="s">
        <v>140</v>
      </c>
    </row>
    <row r="61" spans="1:51" x14ac:dyDescent="0.35">
      <c r="A61" s="35" t="s">
        <v>43</v>
      </c>
      <c r="B61" s="80">
        <v>100</v>
      </c>
      <c r="C61" s="80">
        <v>411</v>
      </c>
      <c r="D61" s="80">
        <v>480</v>
      </c>
      <c r="E61" s="81">
        <v>407</v>
      </c>
      <c r="F61" s="81">
        <v>385</v>
      </c>
      <c r="G61" s="81">
        <v>404</v>
      </c>
      <c r="H61" s="81">
        <v>394</v>
      </c>
      <c r="I61" s="81">
        <v>397</v>
      </c>
      <c r="J61" s="81">
        <v>400</v>
      </c>
      <c r="K61" s="81">
        <v>413</v>
      </c>
      <c r="L61" s="81">
        <v>464</v>
      </c>
      <c r="M61" s="81">
        <v>456</v>
      </c>
      <c r="N61" s="81">
        <v>506</v>
      </c>
      <c r="O61" s="81">
        <v>822</v>
      </c>
      <c r="P61" s="81">
        <v>768</v>
      </c>
      <c r="Q61" s="81">
        <v>554</v>
      </c>
      <c r="R61" s="83">
        <v>554</v>
      </c>
      <c r="S61" s="14">
        <v>407</v>
      </c>
      <c r="T61" s="57">
        <f>IF(S61&gt;0,(R61-S61)/S61,"")</f>
        <v>0.36117936117936117</v>
      </c>
    </row>
    <row r="62" spans="1:51" x14ac:dyDescent="0.35">
      <c r="A62" s="35" t="s">
        <v>44</v>
      </c>
      <c r="B62" s="80">
        <v>90</v>
      </c>
      <c r="C62" s="80">
        <v>281</v>
      </c>
      <c r="D62" s="80">
        <v>214</v>
      </c>
      <c r="E62" s="81">
        <v>231</v>
      </c>
      <c r="F62" s="81">
        <v>196</v>
      </c>
      <c r="G62" s="81">
        <v>202</v>
      </c>
      <c r="H62" s="81">
        <v>204</v>
      </c>
      <c r="I62" s="81">
        <v>178</v>
      </c>
      <c r="J62" s="81">
        <v>171</v>
      </c>
      <c r="K62" s="81">
        <v>203</v>
      </c>
      <c r="L62" s="81">
        <v>191</v>
      </c>
      <c r="M62" s="81">
        <v>220</v>
      </c>
      <c r="N62" s="81">
        <v>237</v>
      </c>
      <c r="O62" s="81">
        <v>257</v>
      </c>
      <c r="P62" s="81">
        <v>260</v>
      </c>
      <c r="Q62" s="81">
        <v>264</v>
      </c>
      <c r="R62" s="83">
        <v>264</v>
      </c>
      <c r="S62" s="14">
        <v>231</v>
      </c>
      <c r="T62" s="57">
        <f t="shared" ref="T62:T70" si="1">IF(S62&gt;0,(R62-S62)/S62,"")</f>
        <v>0.14285714285714285</v>
      </c>
    </row>
    <row r="63" spans="1:51" x14ac:dyDescent="0.35">
      <c r="A63" s="35" t="s">
        <v>45</v>
      </c>
      <c r="B63" s="80">
        <v>100</v>
      </c>
      <c r="C63" s="80">
        <v>469</v>
      </c>
      <c r="D63" s="80">
        <v>561</v>
      </c>
      <c r="E63" s="82">
        <v>452</v>
      </c>
      <c r="F63" s="82">
        <v>429</v>
      </c>
      <c r="G63" s="82">
        <v>431</v>
      </c>
      <c r="H63" s="82">
        <v>438</v>
      </c>
      <c r="I63" s="82">
        <v>457</v>
      </c>
      <c r="J63" s="82">
        <v>448</v>
      </c>
      <c r="K63" s="82">
        <v>422</v>
      </c>
      <c r="L63" s="82">
        <v>547</v>
      </c>
      <c r="M63" s="82">
        <v>562</v>
      </c>
      <c r="N63" s="82">
        <v>595</v>
      </c>
      <c r="O63" s="82">
        <v>867</v>
      </c>
      <c r="P63" s="82">
        <v>804</v>
      </c>
      <c r="Q63" s="82">
        <v>616</v>
      </c>
      <c r="R63" s="83">
        <v>616</v>
      </c>
      <c r="S63" s="14">
        <v>452</v>
      </c>
      <c r="T63" s="57">
        <f t="shared" si="1"/>
        <v>0.36283185840707965</v>
      </c>
    </row>
    <row r="64" spans="1:51" x14ac:dyDescent="0.35">
      <c r="A64" s="35" t="s">
        <v>48</v>
      </c>
      <c r="B64" s="80">
        <v>100</v>
      </c>
      <c r="C64" s="80">
        <v>96</v>
      </c>
      <c r="D64" s="80">
        <v>85</v>
      </c>
      <c r="E64" s="84">
        <v>72</v>
      </c>
      <c r="F64" s="84">
        <v>94</v>
      </c>
      <c r="G64" s="84">
        <v>76</v>
      </c>
      <c r="H64" s="84">
        <v>92</v>
      </c>
      <c r="I64" s="84">
        <v>100</v>
      </c>
      <c r="J64" s="84">
        <v>89</v>
      </c>
      <c r="K64" s="84">
        <v>85</v>
      </c>
      <c r="L64" s="84">
        <v>92</v>
      </c>
      <c r="M64" s="84">
        <v>88</v>
      </c>
      <c r="N64" s="84">
        <v>63</v>
      </c>
      <c r="O64" s="84">
        <v>99</v>
      </c>
      <c r="P64" s="84">
        <v>88</v>
      </c>
      <c r="Q64" s="84">
        <v>88</v>
      </c>
      <c r="R64" s="83">
        <v>88</v>
      </c>
      <c r="S64" s="14">
        <v>72</v>
      </c>
      <c r="T64" s="57">
        <f t="shared" si="1"/>
        <v>0.22222222222222221</v>
      </c>
    </row>
    <row r="65" spans="1:20" x14ac:dyDescent="0.35">
      <c r="A65" s="35" t="s">
        <v>50</v>
      </c>
      <c r="B65" s="80">
        <v>90</v>
      </c>
      <c r="C65" s="80">
        <v>198</v>
      </c>
      <c r="D65" s="80">
        <v>205</v>
      </c>
      <c r="E65" s="85">
        <v>191</v>
      </c>
      <c r="F65" s="85">
        <v>180</v>
      </c>
      <c r="G65" s="85">
        <v>195</v>
      </c>
      <c r="H65" s="85">
        <v>192</v>
      </c>
      <c r="I65" s="85">
        <v>198</v>
      </c>
      <c r="J65" s="85">
        <v>207</v>
      </c>
      <c r="K65" s="85">
        <v>211</v>
      </c>
      <c r="L65" s="85">
        <v>223</v>
      </c>
      <c r="M65" s="85">
        <v>203</v>
      </c>
      <c r="N65" s="85">
        <v>210</v>
      </c>
      <c r="O65" s="85">
        <v>238</v>
      </c>
      <c r="P65" s="85">
        <v>205</v>
      </c>
      <c r="Q65" s="85">
        <v>208</v>
      </c>
      <c r="R65" s="60">
        <v>208</v>
      </c>
      <c r="S65" s="14">
        <v>191</v>
      </c>
      <c r="T65" s="57">
        <f t="shared" si="1"/>
        <v>8.9005235602094238E-2</v>
      </c>
    </row>
    <row r="66" spans="1:20" x14ac:dyDescent="0.35">
      <c r="A66" s="35" t="s">
        <v>51</v>
      </c>
      <c r="B66" s="80">
        <v>100</v>
      </c>
      <c r="C66" s="80">
        <v>293</v>
      </c>
      <c r="D66" s="80">
        <v>317</v>
      </c>
      <c r="E66" s="85">
        <v>271</v>
      </c>
      <c r="F66" s="85">
        <v>281</v>
      </c>
      <c r="G66" s="85">
        <v>321</v>
      </c>
      <c r="H66" s="85">
        <v>250</v>
      </c>
      <c r="I66" s="85">
        <v>270</v>
      </c>
      <c r="J66" s="85">
        <v>286</v>
      </c>
      <c r="K66" s="85">
        <v>315</v>
      </c>
      <c r="L66" s="85">
        <v>356</v>
      </c>
      <c r="M66" s="85">
        <v>339</v>
      </c>
      <c r="N66" s="85">
        <v>344</v>
      </c>
      <c r="O66" s="85">
        <v>387</v>
      </c>
      <c r="P66" s="85">
        <v>354</v>
      </c>
      <c r="Q66" s="85">
        <v>372</v>
      </c>
      <c r="R66" s="60">
        <v>372</v>
      </c>
      <c r="S66" s="14">
        <v>271</v>
      </c>
      <c r="T66" s="57">
        <f t="shared" si="1"/>
        <v>0.37269372693726938</v>
      </c>
    </row>
    <row r="67" spans="1:20" x14ac:dyDescent="0.35">
      <c r="A67" s="35" t="s">
        <v>160</v>
      </c>
      <c r="B67" s="80">
        <v>50</v>
      </c>
      <c r="C67" s="80">
        <v>55</v>
      </c>
      <c r="D67" s="80">
        <v>64</v>
      </c>
      <c r="E67" s="84">
        <v>51</v>
      </c>
      <c r="F67" s="84">
        <v>54</v>
      </c>
      <c r="G67" s="84">
        <v>60</v>
      </c>
      <c r="H67" s="84">
        <v>53</v>
      </c>
      <c r="I67" s="84">
        <v>63</v>
      </c>
      <c r="J67" s="84">
        <v>61</v>
      </c>
      <c r="K67" s="84">
        <v>67</v>
      </c>
      <c r="L67" s="84">
        <v>75</v>
      </c>
      <c r="M67" s="84">
        <v>60</v>
      </c>
      <c r="N67" s="84">
        <v>73</v>
      </c>
      <c r="O67" s="84">
        <v>84</v>
      </c>
      <c r="P67" s="84">
        <v>92</v>
      </c>
      <c r="Q67" s="84">
        <v>68</v>
      </c>
      <c r="R67" s="60">
        <v>68</v>
      </c>
      <c r="S67" s="60">
        <v>51</v>
      </c>
      <c r="T67" s="57">
        <f t="shared" si="1"/>
        <v>0.33333333333333331</v>
      </c>
    </row>
    <row r="68" spans="1:20" x14ac:dyDescent="0.35">
      <c r="A68" s="35" t="s">
        <v>161</v>
      </c>
      <c r="B68" s="80">
        <v>50</v>
      </c>
      <c r="C68" s="80">
        <v>56</v>
      </c>
      <c r="D68" s="80">
        <v>69</v>
      </c>
      <c r="E68" s="84">
        <v>51</v>
      </c>
      <c r="F68" s="84">
        <v>34</v>
      </c>
      <c r="G68" s="84">
        <v>64</v>
      </c>
      <c r="H68" s="84">
        <v>52</v>
      </c>
      <c r="I68" s="84">
        <v>73</v>
      </c>
      <c r="J68" s="84">
        <v>50</v>
      </c>
      <c r="K68" s="84">
        <v>75</v>
      </c>
      <c r="L68" s="84">
        <v>74</v>
      </c>
      <c r="M68" s="84">
        <v>64</v>
      </c>
      <c r="N68" s="84">
        <v>96</v>
      </c>
      <c r="O68" s="84">
        <v>103</v>
      </c>
      <c r="P68" s="84">
        <v>105</v>
      </c>
      <c r="Q68" s="84">
        <v>69</v>
      </c>
      <c r="R68" s="60">
        <v>69</v>
      </c>
      <c r="S68" s="60">
        <v>51</v>
      </c>
      <c r="T68" s="57">
        <f t="shared" si="1"/>
        <v>0.35294117647058826</v>
      </c>
    </row>
    <row r="69" spans="1:20" hidden="1" x14ac:dyDescent="0.35">
      <c r="A69" s="131" t="s">
        <v>162</v>
      </c>
      <c r="B69" s="129">
        <v>50</v>
      </c>
      <c r="C69" s="129"/>
      <c r="D69" s="129"/>
      <c r="E69" s="129"/>
      <c r="F69" s="129"/>
      <c r="G69" s="129"/>
      <c r="H69" s="129"/>
      <c r="I69" s="129"/>
      <c r="J69" s="129"/>
      <c r="K69" s="129"/>
      <c r="L69" s="129"/>
      <c r="M69" s="129"/>
      <c r="N69" s="129"/>
      <c r="O69" s="129"/>
      <c r="P69" s="129"/>
      <c r="Q69" s="129"/>
      <c r="R69" s="130"/>
      <c r="S69" s="61"/>
      <c r="T69" s="125" t="str">
        <f t="shared" si="1"/>
        <v/>
      </c>
    </row>
    <row r="70" spans="1:20" x14ac:dyDescent="0.35">
      <c r="A70" s="35" t="s">
        <v>54</v>
      </c>
      <c r="B70" s="80">
        <v>30</v>
      </c>
      <c r="C70" s="80">
        <v>73</v>
      </c>
      <c r="D70" s="80">
        <v>78</v>
      </c>
      <c r="E70" s="85">
        <v>62</v>
      </c>
      <c r="F70" s="85">
        <v>74</v>
      </c>
      <c r="G70" s="85">
        <v>60</v>
      </c>
      <c r="H70" s="85">
        <v>80</v>
      </c>
      <c r="I70" s="85">
        <v>71</v>
      </c>
      <c r="J70" s="85">
        <v>80</v>
      </c>
      <c r="K70" s="85">
        <v>96</v>
      </c>
      <c r="L70" s="85">
        <v>127</v>
      </c>
      <c r="M70" s="85">
        <v>77</v>
      </c>
      <c r="N70" s="85">
        <v>63</v>
      </c>
      <c r="O70" s="85">
        <v>75</v>
      </c>
      <c r="P70" s="85">
        <v>21</v>
      </c>
      <c r="Q70" s="85">
        <v>66</v>
      </c>
      <c r="R70" s="60">
        <v>66</v>
      </c>
      <c r="S70" s="60">
        <v>62</v>
      </c>
      <c r="T70" s="57">
        <f t="shared" si="1"/>
        <v>6.4516129032258063E-2</v>
      </c>
    </row>
    <row r="71" spans="1:20" x14ac:dyDescent="0.35">
      <c r="A71" s="21" t="s">
        <v>163</v>
      </c>
      <c r="B71" s="2"/>
      <c r="C71" s="2"/>
      <c r="D71" s="2"/>
      <c r="E71" s="2"/>
      <c r="F71" s="2"/>
      <c r="G71" s="2"/>
      <c r="H71" s="2"/>
      <c r="I71" s="2"/>
      <c r="J71" s="2"/>
      <c r="K71" s="2"/>
      <c r="L71" s="2"/>
    </row>
    <row r="73" spans="1:20" ht="78" x14ac:dyDescent="0.35">
      <c r="A73" s="191" t="s">
        <v>165</v>
      </c>
      <c r="B73" s="192" t="s">
        <v>166</v>
      </c>
      <c r="C73" s="192" t="s">
        <v>167</v>
      </c>
      <c r="D73" s="192" t="s">
        <v>168</v>
      </c>
      <c r="E73" s="192" t="s">
        <v>169</v>
      </c>
      <c r="F73" s="192" t="s">
        <v>170</v>
      </c>
      <c r="G73" s="192" t="s">
        <v>171</v>
      </c>
    </row>
    <row r="74" spans="1:20" ht="29" x14ac:dyDescent="0.35">
      <c r="A74" s="263" t="s">
        <v>122</v>
      </c>
      <c r="B74" s="193" t="s">
        <v>172</v>
      </c>
      <c r="C74" s="215">
        <v>12458</v>
      </c>
      <c r="D74" s="215">
        <v>16895</v>
      </c>
      <c r="E74" s="215">
        <f>D74-C74</f>
        <v>4437</v>
      </c>
      <c r="F74" s="215">
        <f>(D74-C74)/C74</f>
        <v>0.35615668646652754</v>
      </c>
      <c r="G74" s="215">
        <v>15994</v>
      </c>
    </row>
    <row r="75" spans="1:20" ht="29" x14ac:dyDescent="0.35">
      <c r="A75" s="264"/>
      <c r="B75" s="194" t="s">
        <v>173</v>
      </c>
      <c r="C75" s="216">
        <v>37</v>
      </c>
      <c r="D75" s="216">
        <v>8</v>
      </c>
      <c r="E75" s="216">
        <f t="shared" ref="E75:E85" si="2">D75-C75</f>
        <v>-29</v>
      </c>
      <c r="F75" s="216">
        <f t="shared" ref="F75:F85" si="3">(D75-C75)/C75</f>
        <v>-0.78378378378378377</v>
      </c>
      <c r="G75" s="216">
        <v>10</v>
      </c>
    </row>
    <row r="76" spans="1:20" ht="29" x14ac:dyDescent="0.35">
      <c r="A76" s="264"/>
      <c r="B76" s="193" t="s">
        <v>174</v>
      </c>
      <c r="C76" s="215">
        <v>105</v>
      </c>
      <c r="D76" s="215">
        <v>96</v>
      </c>
      <c r="E76" s="215">
        <f t="shared" si="2"/>
        <v>-9</v>
      </c>
      <c r="F76" s="215">
        <f t="shared" si="3"/>
        <v>-8.5714285714285715E-2</v>
      </c>
      <c r="G76" s="215">
        <v>111</v>
      </c>
    </row>
    <row r="77" spans="1:20" ht="29" x14ac:dyDescent="0.35">
      <c r="A77" s="265"/>
      <c r="B77" s="194" t="s">
        <v>175</v>
      </c>
      <c r="C77" s="216">
        <v>90</v>
      </c>
      <c r="D77" s="216">
        <v>84</v>
      </c>
      <c r="E77" s="216">
        <f t="shared" si="2"/>
        <v>-6</v>
      </c>
      <c r="F77" s="216">
        <f t="shared" si="3"/>
        <v>-6.6666666666666666E-2</v>
      </c>
      <c r="G77" s="216">
        <v>97</v>
      </c>
    </row>
    <row r="78" spans="1:20" ht="29" x14ac:dyDescent="0.35">
      <c r="A78" s="266" t="s">
        <v>176</v>
      </c>
      <c r="B78" s="195" t="s">
        <v>172</v>
      </c>
      <c r="C78" s="217">
        <v>2053</v>
      </c>
      <c r="D78" s="217">
        <v>2622</v>
      </c>
      <c r="E78" s="217">
        <f t="shared" si="2"/>
        <v>569</v>
      </c>
      <c r="F78" s="217">
        <f t="shared" si="3"/>
        <v>0.27715538236726739</v>
      </c>
      <c r="G78" s="217">
        <v>2328</v>
      </c>
    </row>
    <row r="79" spans="1:20" ht="29" x14ac:dyDescent="0.35">
      <c r="A79" s="267"/>
      <c r="B79" s="196" t="s">
        <v>173</v>
      </c>
      <c r="C79" s="218">
        <v>43</v>
      </c>
      <c r="D79" s="218">
        <v>9</v>
      </c>
      <c r="E79" s="218">
        <f t="shared" si="2"/>
        <v>-34</v>
      </c>
      <c r="F79" s="218">
        <f t="shared" si="3"/>
        <v>-0.79069767441860461</v>
      </c>
      <c r="G79" s="218">
        <v>13</v>
      </c>
    </row>
    <row r="80" spans="1:20" ht="29" x14ac:dyDescent="0.35">
      <c r="A80" s="267"/>
      <c r="B80" s="195" t="s">
        <v>174</v>
      </c>
      <c r="C80" s="217">
        <v>135</v>
      </c>
      <c r="D80" s="217">
        <v>121</v>
      </c>
      <c r="E80" s="217">
        <f t="shared" si="2"/>
        <v>-14</v>
      </c>
      <c r="F80" s="217">
        <f t="shared" si="3"/>
        <v>-0.1037037037037037</v>
      </c>
      <c r="G80" s="217">
        <v>129</v>
      </c>
    </row>
    <row r="81" spans="1:17" ht="29" x14ac:dyDescent="0.35">
      <c r="A81" s="268"/>
      <c r="B81" s="196" t="s">
        <v>175</v>
      </c>
      <c r="C81" s="218">
        <v>133</v>
      </c>
      <c r="D81" s="218">
        <v>106</v>
      </c>
      <c r="E81" s="218">
        <f t="shared" si="2"/>
        <v>-27</v>
      </c>
      <c r="F81" s="218">
        <f t="shared" si="3"/>
        <v>-0.20300751879699247</v>
      </c>
      <c r="G81" s="218">
        <v>115</v>
      </c>
    </row>
    <row r="82" spans="1:17" ht="29" x14ac:dyDescent="0.35">
      <c r="A82" s="269" t="s">
        <v>177</v>
      </c>
      <c r="B82" s="193" t="s">
        <v>172</v>
      </c>
      <c r="C82" s="215">
        <v>1008</v>
      </c>
      <c r="D82" s="215">
        <v>1251</v>
      </c>
      <c r="E82" s="215">
        <f t="shared" si="2"/>
        <v>243</v>
      </c>
      <c r="F82" s="215">
        <f t="shared" si="3"/>
        <v>0.24107142857142858</v>
      </c>
      <c r="G82" s="215">
        <v>1029</v>
      </c>
    </row>
    <row r="83" spans="1:17" ht="29" x14ac:dyDescent="0.35">
      <c r="A83" s="269"/>
      <c r="B83" s="194" t="s">
        <v>173</v>
      </c>
      <c r="C83" s="216">
        <v>47</v>
      </c>
      <c r="D83" s="216">
        <v>9</v>
      </c>
      <c r="E83" s="216">
        <f t="shared" si="2"/>
        <v>-38</v>
      </c>
      <c r="F83" s="216">
        <f t="shared" si="3"/>
        <v>-0.80851063829787229</v>
      </c>
      <c r="G83" s="216">
        <v>13</v>
      </c>
    </row>
    <row r="84" spans="1:17" ht="29" x14ac:dyDescent="0.35">
      <c r="A84" s="269"/>
      <c r="B84" s="193" t="s">
        <v>174</v>
      </c>
      <c r="C84" s="215">
        <v>156</v>
      </c>
      <c r="D84" s="215">
        <v>134</v>
      </c>
      <c r="E84" s="215">
        <f t="shared" si="2"/>
        <v>-22</v>
      </c>
      <c r="F84" s="215">
        <f t="shared" si="3"/>
        <v>-0.14102564102564102</v>
      </c>
      <c r="G84" s="215">
        <v>145</v>
      </c>
    </row>
    <row r="85" spans="1:17" ht="29" x14ac:dyDescent="0.35">
      <c r="A85" s="269"/>
      <c r="B85" s="194" t="s">
        <v>175</v>
      </c>
      <c r="C85" s="216">
        <v>161</v>
      </c>
      <c r="D85" s="216">
        <v>126</v>
      </c>
      <c r="E85" s="216">
        <f t="shared" si="2"/>
        <v>-35</v>
      </c>
      <c r="F85" s="216">
        <f t="shared" si="3"/>
        <v>-0.21739130434782608</v>
      </c>
      <c r="G85" s="216">
        <v>133</v>
      </c>
    </row>
    <row r="89" spans="1:17" ht="29" x14ac:dyDescent="0.35">
      <c r="A89" s="188"/>
      <c r="B89" s="189" t="s">
        <v>178</v>
      </c>
      <c r="C89" s="189" t="s">
        <v>179</v>
      </c>
      <c r="D89" s="189" t="s">
        <v>180</v>
      </c>
      <c r="E89" s="189" t="s">
        <v>181</v>
      </c>
      <c r="F89" s="189" t="s">
        <v>182</v>
      </c>
      <c r="G89" s="189" t="s">
        <v>183</v>
      </c>
      <c r="H89" s="189" t="s">
        <v>184</v>
      </c>
      <c r="I89" s="189" t="s">
        <v>185</v>
      </c>
      <c r="J89" s="189" t="s">
        <v>186</v>
      </c>
      <c r="K89" s="189" t="s">
        <v>187</v>
      </c>
      <c r="L89" s="189" t="s">
        <v>188</v>
      </c>
      <c r="M89" s="189" t="s">
        <v>189</v>
      </c>
      <c r="N89" s="189" t="s">
        <v>190</v>
      </c>
      <c r="O89" s="189" t="s">
        <v>191</v>
      </c>
      <c r="P89" s="189" t="s">
        <v>192</v>
      </c>
      <c r="Q89" s="189" t="s">
        <v>193</v>
      </c>
    </row>
    <row r="90" spans="1:17" x14ac:dyDescent="0.35">
      <c r="A90" s="190" t="s">
        <v>194</v>
      </c>
      <c r="B90" s="126">
        <v>112</v>
      </c>
      <c r="C90" s="126">
        <v>109</v>
      </c>
      <c r="D90" s="126">
        <v>106</v>
      </c>
      <c r="E90" s="126">
        <v>106</v>
      </c>
      <c r="F90" s="126">
        <v>103</v>
      </c>
      <c r="G90" s="126">
        <v>101</v>
      </c>
      <c r="H90" s="126">
        <v>100</v>
      </c>
      <c r="I90" s="126">
        <v>97</v>
      </c>
      <c r="J90" s="126">
        <v>96</v>
      </c>
      <c r="K90" s="127">
        <v>100</v>
      </c>
      <c r="L90" s="126">
        <v>102</v>
      </c>
      <c r="M90" s="126">
        <v>104</v>
      </c>
      <c r="N90" s="126">
        <v>106</v>
      </c>
      <c r="O90" s="126">
        <v>107</v>
      </c>
      <c r="P90" s="126">
        <v>108</v>
      </c>
      <c r="Q90" s="126">
        <v>111</v>
      </c>
    </row>
    <row r="91" spans="1:17" x14ac:dyDescent="0.35">
      <c r="A91" s="190" t="s">
        <v>195</v>
      </c>
      <c r="B91" s="38">
        <v>105</v>
      </c>
      <c r="C91" s="38">
        <v>99</v>
      </c>
      <c r="D91" s="38">
        <v>94</v>
      </c>
      <c r="E91" s="38">
        <v>94</v>
      </c>
      <c r="F91" s="38">
        <v>91</v>
      </c>
      <c r="G91" s="38">
        <v>89</v>
      </c>
      <c r="H91" s="38">
        <v>87</v>
      </c>
      <c r="I91" s="38">
        <v>85</v>
      </c>
      <c r="J91" s="38">
        <v>84</v>
      </c>
      <c r="K91" s="128">
        <v>87</v>
      </c>
      <c r="L91" s="38">
        <v>89</v>
      </c>
      <c r="M91" s="38">
        <v>92</v>
      </c>
      <c r="N91" s="38">
        <v>92</v>
      </c>
      <c r="O91" s="38">
        <v>92</v>
      </c>
      <c r="P91" s="38">
        <v>94</v>
      </c>
      <c r="Q91" s="38">
        <v>97</v>
      </c>
    </row>
    <row r="93" spans="1:17" ht="29" x14ac:dyDescent="0.35">
      <c r="A93" s="188"/>
      <c r="B93" s="189" t="s">
        <v>178</v>
      </c>
      <c r="C93" s="189" t="s">
        <v>179</v>
      </c>
      <c r="D93" s="189" t="s">
        <v>180</v>
      </c>
      <c r="E93" s="189" t="s">
        <v>181</v>
      </c>
      <c r="F93" s="189" t="s">
        <v>182</v>
      </c>
      <c r="G93" s="189" t="s">
        <v>183</v>
      </c>
      <c r="H93" s="189" t="s">
        <v>184</v>
      </c>
      <c r="I93" s="189" t="s">
        <v>185</v>
      </c>
      <c r="J93" s="189" t="s">
        <v>186</v>
      </c>
      <c r="K93" s="189" t="s">
        <v>187</v>
      </c>
      <c r="L93" s="189" t="s">
        <v>188</v>
      </c>
      <c r="M93" s="189" t="s">
        <v>189</v>
      </c>
      <c r="N93" s="189" t="s">
        <v>190</v>
      </c>
      <c r="O93" s="189" t="s">
        <v>191</v>
      </c>
      <c r="P93" s="189" t="s">
        <v>192</v>
      </c>
      <c r="Q93" s="189" t="s">
        <v>193</v>
      </c>
    </row>
    <row r="94" spans="1:17" x14ac:dyDescent="0.35">
      <c r="A94" s="190" t="s">
        <v>196</v>
      </c>
      <c r="B94" s="126">
        <v>139</v>
      </c>
      <c r="C94" s="126">
        <v>137</v>
      </c>
      <c r="D94" s="126">
        <v>136</v>
      </c>
      <c r="E94" s="126">
        <v>132</v>
      </c>
      <c r="F94" s="126">
        <v>128</v>
      </c>
      <c r="G94" s="126">
        <v>124</v>
      </c>
      <c r="H94" s="126">
        <v>123</v>
      </c>
      <c r="I94" s="126">
        <v>122</v>
      </c>
      <c r="J94" s="126">
        <v>121</v>
      </c>
      <c r="K94" s="127">
        <v>124</v>
      </c>
      <c r="L94" s="126">
        <v>127</v>
      </c>
      <c r="M94" s="126">
        <v>130</v>
      </c>
      <c r="N94" s="126">
        <v>128</v>
      </c>
      <c r="O94" s="126">
        <v>124</v>
      </c>
      <c r="P94" s="126">
        <v>123</v>
      </c>
      <c r="Q94" s="126">
        <v>129</v>
      </c>
    </row>
    <row r="95" spans="1:17" x14ac:dyDescent="0.35">
      <c r="A95" s="190" t="s">
        <v>197</v>
      </c>
      <c r="B95" s="38">
        <v>130</v>
      </c>
      <c r="C95" s="38">
        <v>127</v>
      </c>
      <c r="D95" s="38">
        <v>126</v>
      </c>
      <c r="E95" s="38">
        <v>121</v>
      </c>
      <c r="F95" s="38">
        <v>115</v>
      </c>
      <c r="G95" s="38">
        <v>112</v>
      </c>
      <c r="H95" s="38">
        <v>109</v>
      </c>
      <c r="I95" s="38">
        <v>108</v>
      </c>
      <c r="J95" s="38">
        <v>106</v>
      </c>
      <c r="K95" s="128">
        <v>112</v>
      </c>
      <c r="L95" s="38">
        <v>115</v>
      </c>
      <c r="M95" s="38">
        <v>116</v>
      </c>
      <c r="N95" s="38">
        <v>113</v>
      </c>
      <c r="O95" s="38">
        <v>110</v>
      </c>
      <c r="P95" s="38">
        <v>109</v>
      </c>
      <c r="Q95" s="38">
        <v>115</v>
      </c>
    </row>
    <row r="97" spans="1:17" ht="29" x14ac:dyDescent="0.35">
      <c r="A97" s="188"/>
      <c r="B97" s="189" t="s">
        <v>178</v>
      </c>
      <c r="C97" s="189" t="s">
        <v>179</v>
      </c>
      <c r="D97" s="189" t="s">
        <v>180</v>
      </c>
      <c r="E97" s="189" t="s">
        <v>181</v>
      </c>
      <c r="F97" s="189" t="s">
        <v>182</v>
      </c>
      <c r="G97" s="189" t="s">
        <v>183</v>
      </c>
      <c r="H97" s="189" t="s">
        <v>184</v>
      </c>
      <c r="I97" s="189" t="s">
        <v>185</v>
      </c>
      <c r="J97" s="189" t="s">
        <v>186</v>
      </c>
      <c r="K97" s="189" t="s">
        <v>187</v>
      </c>
      <c r="L97" s="189" t="s">
        <v>188</v>
      </c>
      <c r="M97" s="189" t="s">
        <v>189</v>
      </c>
      <c r="N97" s="189" t="s">
        <v>190</v>
      </c>
      <c r="O97" s="189" t="s">
        <v>191</v>
      </c>
      <c r="P97" s="189" t="s">
        <v>192</v>
      </c>
      <c r="Q97" s="189" t="s">
        <v>193</v>
      </c>
    </row>
    <row r="98" spans="1:17" x14ac:dyDescent="0.35">
      <c r="A98" s="190" t="s">
        <v>198</v>
      </c>
      <c r="B98" s="126">
        <v>154</v>
      </c>
      <c r="C98" s="126">
        <v>153</v>
      </c>
      <c r="D98" s="126">
        <v>153</v>
      </c>
      <c r="E98" s="126">
        <v>148</v>
      </c>
      <c r="F98" s="126">
        <v>141</v>
      </c>
      <c r="G98" s="126">
        <v>137</v>
      </c>
      <c r="H98" s="126">
        <v>135</v>
      </c>
      <c r="I98" s="126">
        <v>135</v>
      </c>
      <c r="J98" s="126">
        <v>134</v>
      </c>
      <c r="K98" s="127">
        <v>140</v>
      </c>
      <c r="L98" s="126">
        <v>143</v>
      </c>
      <c r="M98" s="126">
        <v>144</v>
      </c>
      <c r="N98" s="126">
        <v>140</v>
      </c>
      <c r="O98" s="126">
        <v>136</v>
      </c>
      <c r="P98" s="126">
        <v>138</v>
      </c>
      <c r="Q98" s="126">
        <v>145</v>
      </c>
    </row>
    <row r="99" spans="1:17" x14ac:dyDescent="0.35">
      <c r="A99" s="190" t="s">
        <v>199</v>
      </c>
      <c r="B99" s="38">
        <v>151</v>
      </c>
      <c r="C99" s="38">
        <v>149</v>
      </c>
      <c r="D99" s="38">
        <v>148</v>
      </c>
      <c r="E99" s="38">
        <v>144</v>
      </c>
      <c r="F99" s="38">
        <v>133</v>
      </c>
      <c r="G99" s="38">
        <v>128</v>
      </c>
      <c r="H99" s="38">
        <v>126</v>
      </c>
      <c r="I99" s="38">
        <v>125</v>
      </c>
      <c r="J99" s="38">
        <v>126</v>
      </c>
      <c r="K99" s="128">
        <v>132</v>
      </c>
      <c r="L99" s="38">
        <v>134</v>
      </c>
      <c r="M99" s="38">
        <v>134</v>
      </c>
      <c r="N99" s="38">
        <v>131</v>
      </c>
      <c r="O99" s="38">
        <v>127</v>
      </c>
      <c r="P99" s="38">
        <v>128</v>
      </c>
      <c r="Q99" s="38">
        <v>133</v>
      </c>
    </row>
  </sheetData>
  <sheetProtection algorithmName="SHA-512" hashValue="+KopENlyO09DA+Ek0oZ+ATh/JlcqCx9xnntoTXKXeT09wmfU8EnTRY09UccmyDLU7p3uT94wfrPgGtO4R/hCBg==" saltValue="9999Q3HmZAvkopLNYW/fwA==" spinCount="100000" sheet="1" objects="1" scenarios="1" selectLockedCells="1"/>
  <mergeCells count="3">
    <mergeCell ref="A74:A77"/>
    <mergeCell ref="A78:A81"/>
    <mergeCell ref="A82:A85"/>
  </mergeCells>
  <hyperlinks>
    <hyperlink ref="A10" location="'Time Taken to Process'!A24" display="Time taken to allocate" xr:uid="{00000000-0004-0000-0400-000000000000}"/>
    <hyperlink ref="A11" location="'Time Taken to Process'!A36" display="Time taken with a DVA Officer" xr:uid="{00000000-0004-0000-0400-000001000000}"/>
    <hyperlink ref="A12" location="'Time Taken to Process'!A47" display="Time taken to process - Claims" xr:uid="{00000000-0004-0000-0400-000002000000}"/>
    <hyperlink ref="A13" location="'Time Taken to Process'!A60" display="Time taken to process - Conditions" xr:uid="{00000000-0004-0000-0400-000003000000}"/>
  </hyperlinks>
  <pageMargins left="0.25" right="0.25" top="0.75" bottom="0.75" header="0.3" footer="0.3"/>
  <pageSetup paperSize="9"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AT73"/>
  <sheetViews>
    <sheetView showGridLines="0" zoomScale="90" zoomScaleNormal="90" workbookViewId="0">
      <selection activeCell="A8" sqref="A8"/>
    </sheetView>
  </sheetViews>
  <sheetFormatPr defaultColWidth="9" defaultRowHeight="14.5" x14ac:dyDescent="0.35"/>
  <cols>
    <col min="1" max="1" width="46.26953125" style="4" customWidth="1"/>
    <col min="2" max="3" width="11.7265625" style="4" customWidth="1"/>
    <col min="4" max="4" width="10.7265625" style="4" customWidth="1"/>
    <col min="5" max="17" width="9" style="4" customWidth="1"/>
    <col min="18" max="18" width="10.54296875" style="4" bestFit="1" customWidth="1"/>
    <col min="19" max="16384" width="9" style="4"/>
  </cols>
  <sheetData>
    <row r="1" spans="1:46" s="2" customFormat="1" x14ac:dyDescent="0.35">
      <c r="A1" s="1"/>
      <c r="B1" s="1"/>
      <c r="C1" s="1"/>
      <c r="D1" s="1"/>
      <c r="E1" s="1"/>
      <c r="F1" s="1"/>
      <c r="G1" s="1"/>
      <c r="H1" s="1"/>
      <c r="I1" s="1"/>
      <c r="J1" s="1"/>
      <c r="K1" s="1"/>
      <c r="L1" s="1"/>
      <c r="M1" s="1"/>
      <c r="N1" s="1"/>
      <c r="O1" s="1"/>
      <c r="P1" s="1"/>
      <c r="Q1" s="1"/>
      <c r="R1" s="1"/>
    </row>
    <row r="2" spans="1:46" s="2" customFormat="1" x14ac:dyDescent="0.35">
      <c r="A2" s="1"/>
      <c r="B2" s="1"/>
      <c r="C2" s="1"/>
      <c r="D2" s="1"/>
      <c r="E2" s="1"/>
      <c r="F2" s="1"/>
      <c r="G2" s="1"/>
      <c r="H2" s="1"/>
      <c r="I2" s="1"/>
      <c r="J2" s="1"/>
      <c r="K2" s="1"/>
      <c r="L2" s="1"/>
      <c r="M2" s="1"/>
      <c r="N2" s="1"/>
      <c r="O2" s="1"/>
      <c r="P2" s="1"/>
      <c r="Q2" s="1"/>
      <c r="R2" s="1"/>
      <c r="AD2" s="11"/>
      <c r="AE2" s="11"/>
      <c r="AF2" s="11"/>
      <c r="AG2" s="11"/>
      <c r="AH2" s="11"/>
      <c r="AI2" s="11"/>
      <c r="AJ2" s="11"/>
      <c r="AK2" s="11"/>
      <c r="AL2" s="11"/>
      <c r="AM2" s="11"/>
      <c r="AN2" s="11"/>
      <c r="AO2" s="11"/>
      <c r="AP2" s="11"/>
      <c r="AQ2" s="11"/>
      <c r="AR2" s="11"/>
      <c r="AS2" s="11"/>
      <c r="AT2" s="11"/>
    </row>
    <row r="3" spans="1:46" s="2" customFormat="1" x14ac:dyDescent="0.35">
      <c r="A3" s="1"/>
      <c r="B3" s="1"/>
      <c r="C3" s="1"/>
      <c r="D3" s="1"/>
      <c r="E3" s="1"/>
      <c r="F3" s="1"/>
      <c r="G3" s="1"/>
      <c r="H3" s="1"/>
      <c r="I3" s="1"/>
      <c r="J3" s="1"/>
      <c r="K3" s="1"/>
      <c r="L3" s="1"/>
      <c r="M3" s="1"/>
      <c r="N3" s="1"/>
      <c r="O3" s="1"/>
      <c r="P3" s="1"/>
      <c r="Q3" s="1"/>
      <c r="R3" s="1"/>
      <c r="AD3" s="11"/>
      <c r="AE3" s="11"/>
      <c r="AF3" s="11"/>
      <c r="AG3" s="11"/>
      <c r="AH3" s="11"/>
      <c r="AI3" s="11"/>
      <c r="AJ3" s="11"/>
      <c r="AK3" s="11"/>
      <c r="AL3" s="11"/>
      <c r="AM3" s="11"/>
      <c r="AN3" s="11"/>
      <c r="AO3" s="11"/>
      <c r="AP3" s="11"/>
      <c r="AQ3" s="11"/>
      <c r="AR3" s="11"/>
      <c r="AS3" s="11"/>
      <c r="AT3" s="11"/>
    </row>
    <row r="4" spans="1:46" s="2" customFormat="1" x14ac:dyDescent="0.35">
      <c r="A4" s="1"/>
      <c r="B4" s="1"/>
      <c r="C4" s="1"/>
      <c r="D4" s="1"/>
      <c r="E4" s="1"/>
      <c r="F4" s="1"/>
      <c r="G4" s="1"/>
      <c r="H4" s="1"/>
      <c r="I4" s="1"/>
      <c r="J4" s="1"/>
      <c r="K4" s="1"/>
      <c r="L4" s="1"/>
      <c r="M4" s="1"/>
      <c r="N4" s="1"/>
      <c r="O4" s="1"/>
      <c r="P4" s="1"/>
      <c r="Q4" s="1"/>
      <c r="R4" s="1"/>
      <c r="AD4" s="11"/>
      <c r="AE4" s="11"/>
      <c r="AF4" s="11"/>
      <c r="AG4" s="11"/>
      <c r="AH4" s="11"/>
      <c r="AI4" s="11"/>
      <c r="AJ4" s="11"/>
      <c r="AK4" s="11"/>
      <c r="AL4" s="11"/>
      <c r="AM4" s="11"/>
      <c r="AN4" s="11"/>
      <c r="AO4" s="11"/>
      <c r="AP4" s="11"/>
      <c r="AQ4" s="11"/>
      <c r="AR4" s="11"/>
      <c r="AS4" s="11"/>
      <c r="AT4" s="11"/>
    </row>
    <row r="5" spans="1:46" s="2" customFormat="1" x14ac:dyDescent="0.35">
      <c r="A5" s="1"/>
      <c r="B5" s="1"/>
      <c r="C5" s="1"/>
      <c r="D5" s="1"/>
      <c r="E5" s="1"/>
      <c r="F5" s="1"/>
      <c r="G5" s="1"/>
      <c r="H5" s="1"/>
      <c r="I5" s="1"/>
      <c r="J5" s="1"/>
      <c r="K5" s="1"/>
      <c r="L5" s="1"/>
      <c r="M5" s="1"/>
      <c r="N5" s="1"/>
      <c r="O5" s="1"/>
      <c r="P5" s="1"/>
      <c r="Q5" s="1"/>
      <c r="R5" s="1"/>
      <c r="AD5" s="11"/>
      <c r="AE5" s="11"/>
      <c r="AF5" s="11"/>
      <c r="AG5" s="11"/>
      <c r="AH5" s="11"/>
      <c r="AI5" s="11"/>
      <c r="AJ5" s="11"/>
      <c r="AK5" s="11"/>
      <c r="AL5" s="11"/>
      <c r="AM5" s="11"/>
      <c r="AN5" s="11"/>
      <c r="AO5" s="11"/>
      <c r="AP5" s="11"/>
      <c r="AQ5" s="11"/>
      <c r="AR5" s="11"/>
      <c r="AS5" s="11"/>
      <c r="AT5" s="11"/>
    </row>
    <row r="6" spans="1:46" s="2" customFormat="1" x14ac:dyDescent="0.35">
      <c r="A6" s="3"/>
      <c r="B6" s="3"/>
      <c r="C6" s="3"/>
      <c r="D6" s="3"/>
      <c r="E6" s="3"/>
      <c r="F6" s="3"/>
      <c r="G6" s="3"/>
      <c r="H6" s="3"/>
      <c r="I6" s="3"/>
      <c r="J6" s="3"/>
      <c r="K6" s="3"/>
      <c r="L6" s="3"/>
      <c r="M6" s="1"/>
      <c r="N6" s="1"/>
      <c r="O6" s="1"/>
      <c r="P6" s="1"/>
      <c r="Q6" s="1"/>
      <c r="R6" s="1"/>
      <c r="S6" s="11"/>
      <c r="AD6" s="11"/>
      <c r="AE6" s="11"/>
      <c r="AF6" s="11"/>
      <c r="AG6" s="11"/>
      <c r="AH6" s="11"/>
      <c r="AI6" s="11"/>
      <c r="AJ6" s="11"/>
      <c r="AK6" s="11"/>
      <c r="AL6" s="11"/>
      <c r="AM6" s="11"/>
      <c r="AN6" s="11"/>
      <c r="AO6" s="11"/>
      <c r="AP6" s="11"/>
      <c r="AQ6" s="11"/>
      <c r="AR6" s="11"/>
      <c r="AS6" s="11"/>
      <c r="AT6" s="11"/>
    </row>
    <row r="7" spans="1:46" s="2" customFormat="1" x14ac:dyDescent="0.35">
      <c r="A7" s="3"/>
      <c r="B7" s="3"/>
      <c r="C7" s="3"/>
      <c r="D7" s="3"/>
      <c r="E7" s="3"/>
      <c r="F7" s="3"/>
      <c r="G7" s="3"/>
      <c r="H7" s="3"/>
      <c r="I7" s="3"/>
      <c r="J7" s="3"/>
      <c r="K7" s="3"/>
      <c r="L7" s="3"/>
      <c r="M7" s="1"/>
      <c r="N7" s="1"/>
      <c r="O7" s="1"/>
      <c r="P7" s="1"/>
      <c r="Q7" s="1"/>
      <c r="R7" s="1"/>
      <c r="S7" s="11"/>
      <c r="AD7" s="11"/>
      <c r="AE7" s="11"/>
      <c r="AF7" s="11"/>
      <c r="AG7" s="11"/>
      <c r="AH7" s="11"/>
      <c r="AI7" s="11"/>
      <c r="AJ7" s="11"/>
      <c r="AK7" s="11"/>
      <c r="AL7" s="11"/>
      <c r="AM7" s="11"/>
      <c r="AN7" s="11"/>
      <c r="AO7" s="11"/>
      <c r="AP7" s="11"/>
      <c r="AQ7" s="11"/>
      <c r="AR7" s="11"/>
      <c r="AS7" s="11"/>
      <c r="AT7" s="11"/>
    </row>
    <row r="8" spans="1:46" x14ac:dyDescent="0.35">
      <c r="R8" s="134">
        <v>45869</v>
      </c>
    </row>
    <row r="9" spans="1:46" ht="18.5" x14ac:dyDescent="0.45">
      <c r="A9" s="5" t="s">
        <v>24</v>
      </c>
    </row>
    <row r="10" spans="1:46" x14ac:dyDescent="0.35">
      <c r="A10" s="212" t="s">
        <v>26</v>
      </c>
      <c r="B10" s="58"/>
      <c r="C10" s="4" t="s">
        <v>6</v>
      </c>
      <c r="K10" s="4" t="s">
        <v>6</v>
      </c>
    </row>
    <row r="11" spans="1:46" x14ac:dyDescent="0.35">
      <c r="A11" s="212" t="s">
        <v>27</v>
      </c>
      <c r="J11" s="7"/>
      <c r="K11" s="4" t="s">
        <v>6</v>
      </c>
    </row>
    <row r="12" spans="1:46" x14ac:dyDescent="0.35">
      <c r="A12" s="212" t="s">
        <v>28</v>
      </c>
      <c r="B12" s="58"/>
      <c r="K12" s="4" t="s">
        <v>6</v>
      </c>
    </row>
    <row r="13" spans="1:46" x14ac:dyDescent="0.35">
      <c r="A13" s="212" t="s">
        <v>29</v>
      </c>
      <c r="B13" s="59"/>
      <c r="E13" s="4" t="s">
        <v>6</v>
      </c>
      <c r="G13" s="4" t="s">
        <v>6</v>
      </c>
      <c r="K13" s="4" t="s">
        <v>6</v>
      </c>
    </row>
    <row r="14" spans="1:46" x14ac:dyDescent="0.35">
      <c r="A14" s="212" t="s">
        <v>30</v>
      </c>
    </row>
    <row r="16" spans="1:46" ht="18" customHeight="1" x14ac:dyDescent="0.35"/>
    <row r="23" spans="1:18" ht="29" x14ac:dyDescent="0.35">
      <c r="A23" s="197" t="s">
        <v>26</v>
      </c>
      <c r="B23" s="198" t="s">
        <v>37</v>
      </c>
      <c r="C23" s="198" t="s">
        <v>137</v>
      </c>
      <c r="D23" s="169">
        <v>45474</v>
      </c>
      <c r="E23" s="169">
        <v>45505</v>
      </c>
      <c r="F23" s="169">
        <v>45536</v>
      </c>
      <c r="G23" s="169">
        <v>45566</v>
      </c>
      <c r="H23" s="169">
        <v>45597</v>
      </c>
      <c r="I23" s="169">
        <v>45627</v>
      </c>
      <c r="J23" s="169">
        <v>45658</v>
      </c>
      <c r="K23" s="169">
        <v>45689</v>
      </c>
      <c r="L23" s="169">
        <v>45717</v>
      </c>
      <c r="M23" s="169">
        <v>45748</v>
      </c>
      <c r="N23" s="169">
        <v>45778</v>
      </c>
      <c r="O23" s="169">
        <v>45809</v>
      </c>
      <c r="P23" s="169">
        <v>45839</v>
      </c>
      <c r="Q23" s="199" t="s">
        <v>200</v>
      </c>
      <c r="R23" s="200" t="s">
        <v>139</v>
      </c>
    </row>
    <row r="24" spans="1:18" ht="15" customHeight="1" x14ac:dyDescent="0.35">
      <c r="A24" s="35" t="s">
        <v>43</v>
      </c>
      <c r="B24" s="60">
        <v>4846</v>
      </c>
      <c r="C24" s="60">
        <v>6104</v>
      </c>
      <c r="D24" s="36">
        <v>514</v>
      </c>
      <c r="E24" s="36">
        <v>654</v>
      </c>
      <c r="F24" s="36">
        <v>474</v>
      </c>
      <c r="G24" s="36">
        <v>484</v>
      </c>
      <c r="H24" s="36">
        <v>472</v>
      </c>
      <c r="I24" s="36">
        <v>363</v>
      </c>
      <c r="J24" s="36">
        <v>466</v>
      </c>
      <c r="K24" s="36">
        <v>530</v>
      </c>
      <c r="L24" s="36">
        <v>596</v>
      </c>
      <c r="M24" s="36">
        <v>334</v>
      </c>
      <c r="N24" s="36">
        <v>570</v>
      </c>
      <c r="O24" s="36">
        <v>647</v>
      </c>
      <c r="P24" s="36">
        <v>490</v>
      </c>
      <c r="Q24" s="60">
        <v>490</v>
      </c>
      <c r="R24" s="60">
        <v>514</v>
      </c>
    </row>
    <row r="25" spans="1:18" x14ac:dyDescent="0.35">
      <c r="A25" s="35" t="s">
        <v>44</v>
      </c>
      <c r="B25" s="60">
        <v>69556</v>
      </c>
      <c r="C25" s="60">
        <v>81984</v>
      </c>
      <c r="D25" s="36">
        <v>8293</v>
      </c>
      <c r="E25" s="36">
        <v>7856</v>
      </c>
      <c r="F25" s="36">
        <v>7051</v>
      </c>
      <c r="G25" s="36">
        <v>7798</v>
      </c>
      <c r="H25" s="36">
        <v>7021</v>
      </c>
      <c r="I25" s="36">
        <v>5593</v>
      </c>
      <c r="J25" s="36">
        <v>6278</v>
      </c>
      <c r="K25" s="36">
        <v>7548</v>
      </c>
      <c r="L25" s="36">
        <v>7554</v>
      </c>
      <c r="M25" s="36">
        <v>5613</v>
      </c>
      <c r="N25" s="36">
        <v>5147</v>
      </c>
      <c r="O25" s="36">
        <v>6232</v>
      </c>
      <c r="P25" s="36">
        <v>8362</v>
      </c>
      <c r="Q25" s="60">
        <v>8362</v>
      </c>
      <c r="R25" s="60">
        <v>8293</v>
      </c>
    </row>
    <row r="26" spans="1:18" x14ac:dyDescent="0.35">
      <c r="A26" s="35" t="s">
        <v>45</v>
      </c>
      <c r="B26" s="60">
        <v>4235</v>
      </c>
      <c r="C26" s="60">
        <v>4346</v>
      </c>
      <c r="D26" s="36">
        <v>402</v>
      </c>
      <c r="E26" s="36">
        <v>439</v>
      </c>
      <c r="F26" s="36">
        <v>433</v>
      </c>
      <c r="G26" s="36">
        <v>448</v>
      </c>
      <c r="H26" s="36">
        <v>393</v>
      </c>
      <c r="I26" s="36">
        <v>275</v>
      </c>
      <c r="J26" s="36">
        <v>279</v>
      </c>
      <c r="K26" s="36">
        <v>300</v>
      </c>
      <c r="L26" s="36">
        <v>329</v>
      </c>
      <c r="M26" s="36">
        <v>282</v>
      </c>
      <c r="N26" s="36">
        <v>374</v>
      </c>
      <c r="O26" s="36">
        <v>392</v>
      </c>
      <c r="P26" s="36">
        <v>492</v>
      </c>
      <c r="Q26" s="60">
        <v>492</v>
      </c>
      <c r="R26" s="60">
        <v>402</v>
      </c>
    </row>
    <row r="27" spans="1:18" x14ac:dyDescent="0.35">
      <c r="A27" s="35" t="s">
        <v>46</v>
      </c>
      <c r="B27" s="60">
        <v>6845</v>
      </c>
      <c r="C27" s="60">
        <v>8920</v>
      </c>
      <c r="D27" s="36">
        <v>798</v>
      </c>
      <c r="E27" s="36">
        <v>877</v>
      </c>
      <c r="F27" s="36">
        <v>536</v>
      </c>
      <c r="G27" s="36">
        <v>625</v>
      </c>
      <c r="H27" s="36">
        <v>760</v>
      </c>
      <c r="I27" s="36">
        <v>632</v>
      </c>
      <c r="J27" s="36">
        <v>720</v>
      </c>
      <c r="K27" s="36">
        <v>936</v>
      </c>
      <c r="L27" s="36">
        <v>934</v>
      </c>
      <c r="M27" s="36">
        <v>577</v>
      </c>
      <c r="N27" s="36">
        <v>801</v>
      </c>
      <c r="O27" s="36">
        <v>724</v>
      </c>
      <c r="P27" s="36">
        <v>755</v>
      </c>
      <c r="Q27" s="60">
        <v>755</v>
      </c>
      <c r="R27" s="60">
        <v>798</v>
      </c>
    </row>
    <row r="28" spans="1:18" x14ac:dyDescent="0.35">
      <c r="A28" s="35" t="s">
        <v>47</v>
      </c>
      <c r="B28" s="60">
        <v>54904</v>
      </c>
      <c r="C28" s="60">
        <v>54907</v>
      </c>
      <c r="D28" s="36">
        <v>5011</v>
      </c>
      <c r="E28" s="36">
        <v>5410</v>
      </c>
      <c r="F28" s="36">
        <v>4774</v>
      </c>
      <c r="G28" s="36">
        <v>5091</v>
      </c>
      <c r="H28" s="36">
        <v>5122</v>
      </c>
      <c r="I28" s="36">
        <v>3841</v>
      </c>
      <c r="J28" s="36">
        <v>3828</v>
      </c>
      <c r="K28" s="36">
        <v>4817</v>
      </c>
      <c r="L28" s="36">
        <v>4680</v>
      </c>
      <c r="M28" s="36">
        <v>3700</v>
      </c>
      <c r="N28" s="36">
        <v>4153</v>
      </c>
      <c r="O28" s="36">
        <v>4480</v>
      </c>
      <c r="P28" s="36">
        <v>4755</v>
      </c>
      <c r="Q28" s="60">
        <v>4755</v>
      </c>
      <c r="R28" s="60">
        <v>5011</v>
      </c>
    </row>
    <row r="29" spans="1:18" x14ac:dyDescent="0.35">
      <c r="A29" s="183" t="s">
        <v>201</v>
      </c>
      <c r="B29" s="185">
        <f t="shared" ref="B29" si="0">SUM(B24:B28)</f>
        <v>140386</v>
      </c>
      <c r="C29" s="185">
        <v>156261</v>
      </c>
      <c r="D29" s="185">
        <f t="shared" ref="D29:P29" si="1">SUM(D24:D28)</f>
        <v>15018</v>
      </c>
      <c r="E29" s="185">
        <f t="shared" si="1"/>
        <v>15236</v>
      </c>
      <c r="F29" s="185">
        <f t="shared" si="1"/>
        <v>13268</v>
      </c>
      <c r="G29" s="185">
        <f t="shared" si="1"/>
        <v>14446</v>
      </c>
      <c r="H29" s="185">
        <f t="shared" si="1"/>
        <v>13768</v>
      </c>
      <c r="I29" s="185">
        <f t="shared" si="1"/>
        <v>10704</v>
      </c>
      <c r="J29" s="185">
        <f t="shared" si="1"/>
        <v>11571</v>
      </c>
      <c r="K29" s="185">
        <f t="shared" si="1"/>
        <v>14131</v>
      </c>
      <c r="L29" s="185">
        <f t="shared" si="1"/>
        <v>14093</v>
      </c>
      <c r="M29" s="185">
        <f t="shared" si="1"/>
        <v>10506</v>
      </c>
      <c r="N29" s="185">
        <f t="shared" si="1"/>
        <v>11045</v>
      </c>
      <c r="O29" s="185">
        <f t="shared" ref="O29" si="2">SUM(O24:O28)</f>
        <v>12475</v>
      </c>
      <c r="P29" s="185">
        <f t="shared" si="1"/>
        <v>14854</v>
      </c>
      <c r="Q29" s="185">
        <v>14854</v>
      </c>
      <c r="R29" s="185">
        <v>15018</v>
      </c>
    </row>
    <row r="30" spans="1:18" x14ac:dyDescent="0.35">
      <c r="A30" s="21"/>
      <c r="B30" s="62"/>
      <c r="C30" s="62"/>
      <c r="D30" s="62"/>
      <c r="E30" s="62"/>
      <c r="F30" s="62"/>
      <c r="G30" s="62"/>
      <c r="H30" s="62"/>
      <c r="I30" s="62"/>
      <c r="J30" s="62"/>
      <c r="K30" s="62"/>
    </row>
    <row r="31" spans="1:18" x14ac:dyDescent="0.35">
      <c r="A31" s="63"/>
      <c r="B31" s="62"/>
      <c r="C31" s="62"/>
      <c r="D31" s="62"/>
      <c r="E31" s="62"/>
      <c r="F31" s="62"/>
      <c r="G31" s="62"/>
      <c r="H31" s="62"/>
      <c r="I31" s="62"/>
      <c r="J31" s="62"/>
      <c r="K31" s="62"/>
    </row>
    <row r="32" spans="1:18" ht="43.5" x14ac:dyDescent="0.35">
      <c r="A32" s="197" t="s">
        <v>27</v>
      </c>
      <c r="B32" s="148">
        <v>45473</v>
      </c>
      <c r="C32" s="148">
        <v>45838</v>
      </c>
      <c r="D32" s="169">
        <v>45474</v>
      </c>
      <c r="E32" s="169">
        <v>45505</v>
      </c>
      <c r="F32" s="169">
        <v>45536</v>
      </c>
      <c r="G32" s="169">
        <v>45566</v>
      </c>
      <c r="H32" s="169">
        <v>45597</v>
      </c>
      <c r="I32" s="169">
        <v>45627</v>
      </c>
      <c r="J32" s="169">
        <v>45658</v>
      </c>
      <c r="K32" s="169">
        <v>45689</v>
      </c>
      <c r="L32" s="169">
        <v>45717</v>
      </c>
      <c r="M32" s="169">
        <v>45748</v>
      </c>
      <c r="N32" s="169">
        <v>45778</v>
      </c>
      <c r="O32" s="169">
        <v>45809</v>
      </c>
      <c r="P32" s="169">
        <v>45839</v>
      </c>
      <c r="Q32" s="199" t="s">
        <v>86</v>
      </c>
      <c r="R32" s="200" t="s">
        <v>202</v>
      </c>
    </row>
    <row r="33" spans="1:18" x14ac:dyDescent="0.35">
      <c r="A33" s="35" t="s">
        <v>43</v>
      </c>
      <c r="B33" s="60">
        <v>148</v>
      </c>
      <c r="C33" s="60">
        <v>33</v>
      </c>
      <c r="D33" s="36">
        <v>69</v>
      </c>
      <c r="E33" s="36">
        <v>230</v>
      </c>
      <c r="F33" s="36">
        <v>376</v>
      </c>
      <c r="G33" s="36">
        <v>243</v>
      </c>
      <c r="H33" s="36">
        <v>228</v>
      </c>
      <c r="I33" s="36">
        <v>119</v>
      </c>
      <c r="J33" s="36">
        <v>52</v>
      </c>
      <c r="K33" s="36">
        <v>108</v>
      </c>
      <c r="L33" s="36">
        <v>31</v>
      </c>
      <c r="M33" s="36">
        <v>25</v>
      </c>
      <c r="N33" s="36">
        <v>111</v>
      </c>
      <c r="O33" s="36">
        <v>33</v>
      </c>
      <c r="P33" s="36">
        <v>64</v>
      </c>
      <c r="Q33" s="64">
        <f>(P33-O33)/O33</f>
        <v>0.93939393939393945</v>
      </c>
      <c r="R33" s="64">
        <f t="shared" ref="R33:R38" si="3">(P33/P51)</f>
        <v>7.7108433734939755E-3</v>
      </c>
    </row>
    <row r="34" spans="1:18" x14ac:dyDescent="0.35">
      <c r="A34" s="35" t="s">
        <v>44</v>
      </c>
      <c r="B34" s="60">
        <v>2180</v>
      </c>
      <c r="C34" s="60">
        <v>308</v>
      </c>
      <c r="D34" s="36">
        <v>1856</v>
      </c>
      <c r="E34" s="36">
        <v>3392</v>
      </c>
      <c r="F34" s="36">
        <v>5100</v>
      </c>
      <c r="G34" s="36">
        <v>3379</v>
      </c>
      <c r="H34" s="36">
        <v>2791</v>
      </c>
      <c r="I34" s="36">
        <v>1510</v>
      </c>
      <c r="J34" s="36">
        <v>883</v>
      </c>
      <c r="K34" s="36">
        <v>1351</v>
      </c>
      <c r="L34" s="36">
        <v>360</v>
      </c>
      <c r="M34" s="36">
        <v>573</v>
      </c>
      <c r="N34" s="36">
        <v>1238</v>
      </c>
      <c r="O34" s="36">
        <v>308</v>
      </c>
      <c r="P34" s="36">
        <v>1892</v>
      </c>
      <c r="Q34" s="64">
        <f t="shared" ref="Q34:Q38" si="4">(P34-O34)/O34</f>
        <v>5.1428571428571432</v>
      </c>
      <c r="R34" s="64">
        <f t="shared" si="3"/>
        <v>2.2859352157260746E-2</v>
      </c>
    </row>
    <row r="35" spans="1:18" x14ac:dyDescent="0.35">
      <c r="A35" s="35" t="s">
        <v>45</v>
      </c>
      <c r="B35" s="60">
        <v>60</v>
      </c>
      <c r="C35" s="60">
        <v>29</v>
      </c>
      <c r="D35" s="36">
        <v>118</v>
      </c>
      <c r="E35" s="36">
        <v>254</v>
      </c>
      <c r="F35" s="36">
        <v>391</v>
      </c>
      <c r="G35" s="36">
        <v>324</v>
      </c>
      <c r="H35" s="36">
        <v>223</v>
      </c>
      <c r="I35" s="36">
        <v>113</v>
      </c>
      <c r="J35" s="36">
        <v>51</v>
      </c>
      <c r="K35" s="36">
        <v>83</v>
      </c>
      <c r="L35" s="36">
        <v>55</v>
      </c>
      <c r="M35" s="36">
        <v>36</v>
      </c>
      <c r="N35" s="36">
        <v>79</v>
      </c>
      <c r="O35" s="36">
        <v>29</v>
      </c>
      <c r="P35" s="36">
        <v>88</v>
      </c>
      <c r="Q35" s="64">
        <f t="shared" si="4"/>
        <v>2.0344827586206895</v>
      </c>
      <c r="R35" s="64">
        <f t="shared" si="3"/>
        <v>3.4201321414691024E-2</v>
      </c>
    </row>
    <row r="36" spans="1:18" x14ac:dyDescent="0.35">
      <c r="A36" s="35" t="s">
        <v>46</v>
      </c>
      <c r="B36" s="60">
        <v>194</v>
      </c>
      <c r="C36" s="60">
        <v>51</v>
      </c>
      <c r="D36" s="36">
        <v>87</v>
      </c>
      <c r="E36" s="36">
        <v>342</v>
      </c>
      <c r="F36" s="36">
        <v>399</v>
      </c>
      <c r="G36" s="36">
        <v>320</v>
      </c>
      <c r="H36" s="36">
        <v>205</v>
      </c>
      <c r="I36" s="36">
        <v>134</v>
      </c>
      <c r="J36" s="36">
        <v>121</v>
      </c>
      <c r="K36" s="36">
        <v>134</v>
      </c>
      <c r="L36" s="36">
        <v>31</v>
      </c>
      <c r="M36" s="36">
        <v>58</v>
      </c>
      <c r="N36" s="36">
        <v>208</v>
      </c>
      <c r="O36" s="36">
        <v>51</v>
      </c>
      <c r="P36" s="36">
        <v>140</v>
      </c>
      <c r="Q36" s="64">
        <f t="shared" si="4"/>
        <v>1.7450980392156863</v>
      </c>
      <c r="R36" s="64">
        <f t="shared" si="3"/>
        <v>5.2746590309697841E-3</v>
      </c>
    </row>
    <row r="37" spans="1:18" ht="15" customHeight="1" x14ac:dyDescent="0.35">
      <c r="A37" s="35" t="s">
        <v>47</v>
      </c>
      <c r="B37" s="60">
        <v>1729</v>
      </c>
      <c r="C37" s="60">
        <v>230</v>
      </c>
      <c r="D37" s="36">
        <v>1229</v>
      </c>
      <c r="E37" s="36">
        <v>2601</v>
      </c>
      <c r="F37" s="36">
        <v>3590</v>
      </c>
      <c r="G37" s="36">
        <v>2574</v>
      </c>
      <c r="H37" s="36">
        <v>2155</v>
      </c>
      <c r="I37" s="36">
        <v>1372</v>
      </c>
      <c r="J37" s="36">
        <v>598</v>
      </c>
      <c r="K37" s="36">
        <v>941</v>
      </c>
      <c r="L37" s="36">
        <v>331</v>
      </c>
      <c r="M37" s="36">
        <v>335</v>
      </c>
      <c r="N37" s="36">
        <v>993</v>
      </c>
      <c r="O37" s="36">
        <v>230</v>
      </c>
      <c r="P37" s="36">
        <v>1048</v>
      </c>
      <c r="Q37" s="64">
        <f t="shared" si="4"/>
        <v>3.5565217391304347</v>
      </c>
      <c r="R37" s="64">
        <f t="shared" si="3"/>
        <v>1.2153260970405418E-2</v>
      </c>
    </row>
    <row r="38" spans="1:18" x14ac:dyDescent="0.35">
      <c r="A38" s="183" t="s">
        <v>203</v>
      </c>
      <c r="B38" s="185">
        <f t="shared" ref="B38:N38" si="5">SUM(B33:B37)</f>
        <v>4311</v>
      </c>
      <c r="C38" s="185">
        <f t="shared" si="5"/>
        <v>651</v>
      </c>
      <c r="D38" s="185">
        <f t="shared" si="5"/>
        <v>3359</v>
      </c>
      <c r="E38" s="185">
        <f t="shared" si="5"/>
        <v>6819</v>
      </c>
      <c r="F38" s="185">
        <f t="shared" si="5"/>
        <v>9856</v>
      </c>
      <c r="G38" s="185">
        <f t="shared" si="5"/>
        <v>6840</v>
      </c>
      <c r="H38" s="185">
        <f t="shared" si="5"/>
        <v>5602</v>
      </c>
      <c r="I38" s="185">
        <f t="shared" si="5"/>
        <v>3248</v>
      </c>
      <c r="J38" s="185">
        <f t="shared" si="5"/>
        <v>1705</v>
      </c>
      <c r="K38" s="185">
        <f t="shared" si="5"/>
        <v>2617</v>
      </c>
      <c r="L38" s="185">
        <f t="shared" si="5"/>
        <v>808</v>
      </c>
      <c r="M38" s="185">
        <f t="shared" si="5"/>
        <v>1027</v>
      </c>
      <c r="N38" s="185">
        <f t="shared" si="5"/>
        <v>2629</v>
      </c>
      <c r="O38" s="185">
        <f t="shared" ref="O38:P38" si="6">SUM(O33:O37)</f>
        <v>651</v>
      </c>
      <c r="P38" s="185">
        <f t="shared" si="6"/>
        <v>3232</v>
      </c>
      <c r="Q38" s="201">
        <f t="shared" si="4"/>
        <v>3.9646697388632872</v>
      </c>
      <c r="R38" s="201">
        <f t="shared" si="3"/>
        <v>1.5657852665032411E-2</v>
      </c>
    </row>
    <row r="39" spans="1:18" x14ac:dyDescent="0.35">
      <c r="A39" s="62"/>
      <c r="B39" s="62"/>
      <c r="C39" s="62"/>
      <c r="D39" s="62"/>
      <c r="E39" s="62"/>
      <c r="F39" s="62"/>
      <c r="G39" s="62"/>
      <c r="H39" s="62"/>
      <c r="I39" s="62"/>
    </row>
    <row r="40" spans="1:18" x14ac:dyDescent="0.35">
      <c r="A40" s="62"/>
      <c r="B40" s="62"/>
      <c r="C40" s="62"/>
      <c r="D40" s="62"/>
      <c r="E40" s="62"/>
      <c r="F40" s="62"/>
      <c r="G40" s="62"/>
      <c r="H40" s="62"/>
      <c r="I40" s="62"/>
    </row>
    <row r="41" spans="1:18" ht="43.5" x14ac:dyDescent="0.35">
      <c r="A41" s="197" t="s">
        <v>28</v>
      </c>
      <c r="B41" s="148">
        <v>45473</v>
      </c>
      <c r="C41" s="148">
        <v>45838</v>
      </c>
      <c r="D41" s="169">
        <v>45474</v>
      </c>
      <c r="E41" s="169">
        <v>45505</v>
      </c>
      <c r="F41" s="169">
        <v>45536</v>
      </c>
      <c r="G41" s="169">
        <v>45566</v>
      </c>
      <c r="H41" s="169">
        <v>45597</v>
      </c>
      <c r="I41" s="169">
        <v>45627</v>
      </c>
      <c r="J41" s="169">
        <v>45658</v>
      </c>
      <c r="K41" s="169">
        <v>45689</v>
      </c>
      <c r="L41" s="169">
        <v>45717</v>
      </c>
      <c r="M41" s="169">
        <v>45748</v>
      </c>
      <c r="N41" s="169">
        <v>45778</v>
      </c>
      <c r="O41" s="169">
        <v>45809</v>
      </c>
      <c r="P41" s="169">
        <v>45839</v>
      </c>
      <c r="Q41" s="199" t="s">
        <v>86</v>
      </c>
      <c r="R41" s="200" t="s">
        <v>202</v>
      </c>
    </row>
    <row r="42" spans="1:18" x14ac:dyDescent="0.35">
      <c r="A42" s="35" t="s">
        <v>43</v>
      </c>
      <c r="B42" s="60">
        <v>7032</v>
      </c>
      <c r="C42" s="60">
        <v>8333</v>
      </c>
      <c r="D42" s="36">
        <v>7236</v>
      </c>
      <c r="E42" s="36">
        <v>7411</v>
      </c>
      <c r="F42" s="36">
        <v>7290</v>
      </c>
      <c r="G42" s="36">
        <v>7519</v>
      </c>
      <c r="H42" s="36">
        <v>7541</v>
      </c>
      <c r="I42" s="36">
        <v>7866</v>
      </c>
      <c r="J42" s="36">
        <v>8104</v>
      </c>
      <c r="K42" s="36">
        <v>8092</v>
      </c>
      <c r="L42" s="36">
        <v>8143</v>
      </c>
      <c r="M42" s="36">
        <v>8113</v>
      </c>
      <c r="N42" s="36">
        <v>8091</v>
      </c>
      <c r="O42" s="36">
        <v>8333</v>
      </c>
      <c r="P42" s="36">
        <v>8236</v>
      </c>
      <c r="Q42" s="64">
        <f>(P42-O42)/O42</f>
        <v>-1.1640465618624744E-2</v>
      </c>
      <c r="R42" s="64">
        <f t="shared" ref="R42:R47" si="7">(P42/P51)</f>
        <v>0.99228915662650607</v>
      </c>
    </row>
    <row r="43" spans="1:18" x14ac:dyDescent="0.35">
      <c r="A43" s="35" t="s">
        <v>44</v>
      </c>
      <c r="B43" s="60">
        <v>74403</v>
      </c>
      <c r="C43" s="60">
        <v>82764</v>
      </c>
      <c r="D43" s="36">
        <v>76623</v>
      </c>
      <c r="E43" s="36">
        <v>76448</v>
      </c>
      <c r="F43" s="36">
        <v>75449</v>
      </c>
      <c r="G43" s="36">
        <v>79541</v>
      </c>
      <c r="H43" s="36">
        <v>81411</v>
      </c>
      <c r="I43" s="36">
        <v>84307</v>
      </c>
      <c r="J43" s="36">
        <v>85432</v>
      </c>
      <c r="K43" s="36">
        <v>85662</v>
      </c>
      <c r="L43" s="36">
        <v>86994</v>
      </c>
      <c r="M43" s="36">
        <v>86253</v>
      </c>
      <c r="N43" s="36">
        <v>82882</v>
      </c>
      <c r="O43" s="36">
        <v>82764</v>
      </c>
      <c r="P43" s="36">
        <v>80875</v>
      </c>
      <c r="Q43" s="64">
        <f t="shared" ref="Q43:Q47" si="8">(P43-O43)/O43</f>
        <v>-2.2823933111014452E-2</v>
      </c>
      <c r="R43" s="64">
        <f t="shared" si="7"/>
        <v>0.97714064784273924</v>
      </c>
    </row>
    <row r="44" spans="1:18" x14ac:dyDescent="0.35">
      <c r="A44" s="35" t="s">
        <v>45</v>
      </c>
      <c r="B44" s="60">
        <v>2643</v>
      </c>
      <c r="C44" s="60">
        <v>2481</v>
      </c>
      <c r="D44" s="36">
        <v>2537</v>
      </c>
      <c r="E44" s="36">
        <v>2504</v>
      </c>
      <c r="F44" s="36">
        <v>2457</v>
      </c>
      <c r="G44" s="36">
        <v>2463</v>
      </c>
      <c r="H44" s="36">
        <v>2601</v>
      </c>
      <c r="I44" s="36">
        <v>2571</v>
      </c>
      <c r="J44" s="36">
        <v>2473</v>
      </c>
      <c r="K44" s="36">
        <v>2448</v>
      </c>
      <c r="L44" s="36">
        <v>2352</v>
      </c>
      <c r="M44" s="36">
        <v>2399</v>
      </c>
      <c r="N44" s="36">
        <v>2319</v>
      </c>
      <c r="O44" s="36">
        <v>2481</v>
      </c>
      <c r="P44" s="36">
        <v>2485</v>
      </c>
      <c r="Q44" s="64">
        <f t="shared" si="8"/>
        <v>1.6122531237404273E-3</v>
      </c>
      <c r="R44" s="64">
        <f t="shared" si="7"/>
        <v>0.96579867858530899</v>
      </c>
    </row>
    <row r="45" spans="1:18" x14ac:dyDescent="0.35">
      <c r="A45" s="35" t="s">
        <v>46</v>
      </c>
      <c r="B45" s="60">
        <v>22226</v>
      </c>
      <c r="C45" s="60">
        <v>26928</v>
      </c>
      <c r="D45" s="36">
        <v>23239</v>
      </c>
      <c r="E45" s="36">
        <v>23710</v>
      </c>
      <c r="F45" s="36">
        <v>24178</v>
      </c>
      <c r="G45" s="36">
        <v>24840</v>
      </c>
      <c r="H45" s="36">
        <v>25304</v>
      </c>
      <c r="I45" s="36">
        <v>26100</v>
      </c>
      <c r="J45" s="36">
        <v>27012</v>
      </c>
      <c r="K45" s="36">
        <v>27605</v>
      </c>
      <c r="L45" s="36">
        <v>28099</v>
      </c>
      <c r="M45" s="36">
        <v>28039</v>
      </c>
      <c r="N45" s="36">
        <v>27268</v>
      </c>
      <c r="O45" s="36">
        <v>26928</v>
      </c>
      <c r="P45" s="36">
        <v>26402</v>
      </c>
      <c r="Q45" s="64">
        <f t="shared" si="8"/>
        <v>-1.9533571004159238E-2</v>
      </c>
      <c r="R45" s="64">
        <f t="shared" si="7"/>
        <v>0.9947253409690302</v>
      </c>
    </row>
    <row r="46" spans="1:18" ht="15" customHeight="1" x14ac:dyDescent="0.35">
      <c r="A46" s="35" t="s">
        <v>47</v>
      </c>
      <c r="B46" s="60">
        <v>86081</v>
      </c>
      <c r="C46" s="60">
        <v>87087</v>
      </c>
      <c r="D46" s="36">
        <v>86870</v>
      </c>
      <c r="E46" s="36">
        <v>86869</v>
      </c>
      <c r="F46" s="36">
        <v>86478</v>
      </c>
      <c r="G46" s="36">
        <v>87969</v>
      </c>
      <c r="H46" s="36">
        <v>89209</v>
      </c>
      <c r="I46" s="36">
        <v>90851</v>
      </c>
      <c r="J46" s="36">
        <v>92048</v>
      </c>
      <c r="K46" s="36">
        <v>91699</v>
      </c>
      <c r="L46" s="36">
        <v>92341</v>
      </c>
      <c r="M46" s="36">
        <v>91922</v>
      </c>
      <c r="N46" s="36">
        <v>87796</v>
      </c>
      <c r="O46" s="36">
        <v>87087</v>
      </c>
      <c r="P46" s="36">
        <v>85184</v>
      </c>
      <c r="Q46" s="64">
        <f t="shared" si="8"/>
        <v>-2.185171150688392E-2</v>
      </c>
      <c r="R46" s="64">
        <f t="shared" si="7"/>
        <v>0.98784673902959463</v>
      </c>
    </row>
    <row r="47" spans="1:18" x14ac:dyDescent="0.35">
      <c r="A47" s="183" t="s">
        <v>203</v>
      </c>
      <c r="B47" s="185">
        <f t="shared" ref="B47" si="9">SUM(B42:B46)</f>
        <v>192385</v>
      </c>
      <c r="C47" s="185">
        <f t="shared" ref="C47" si="10">SUM(C42:C46)</f>
        <v>207593</v>
      </c>
      <c r="D47" s="185">
        <f t="shared" ref="D47:N47" si="11">SUM(D42:D46)</f>
        <v>196505</v>
      </c>
      <c r="E47" s="185">
        <f t="shared" si="11"/>
        <v>196942</v>
      </c>
      <c r="F47" s="185">
        <f t="shared" si="11"/>
        <v>195852</v>
      </c>
      <c r="G47" s="185">
        <f t="shared" si="11"/>
        <v>202332</v>
      </c>
      <c r="H47" s="185">
        <f t="shared" si="11"/>
        <v>206066</v>
      </c>
      <c r="I47" s="185">
        <f t="shared" si="11"/>
        <v>211695</v>
      </c>
      <c r="J47" s="185">
        <f t="shared" si="11"/>
        <v>215069</v>
      </c>
      <c r="K47" s="185">
        <f t="shared" si="11"/>
        <v>215506</v>
      </c>
      <c r="L47" s="185">
        <f t="shared" si="11"/>
        <v>217929</v>
      </c>
      <c r="M47" s="185">
        <f t="shared" si="11"/>
        <v>216726</v>
      </c>
      <c r="N47" s="185">
        <f t="shared" si="11"/>
        <v>208356</v>
      </c>
      <c r="O47" s="185">
        <f t="shared" ref="O47:P47" si="12">SUM(O42:O46)</f>
        <v>207593</v>
      </c>
      <c r="P47" s="185">
        <f t="shared" si="12"/>
        <v>203182</v>
      </c>
      <c r="Q47" s="201">
        <f t="shared" si="8"/>
        <v>-2.1248307987263539E-2</v>
      </c>
      <c r="R47" s="201">
        <f t="shared" si="7"/>
        <v>0.98434214733496761</v>
      </c>
    </row>
    <row r="48" spans="1:18" x14ac:dyDescent="0.35">
      <c r="A48" s="63"/>
      <c r="B48" s="62"/>
      <c r="C48" s="62"/>
      <c r="D48" s="62"/>
      <c r="E48" s="62"/>
      <c r="F48" s="62"/>
      <c r="G48" s="62"/>
      <c r="H48" s="62"/>
    </row>
    <row r="49" spans="1:21" x14ac:dyDescent="0.35">
      <c r="A49" s="63"/>
      <c r="B49" s="62"/>
      <c r="C49" s="62"/>
      <c r="D49" s="62"/>
      <c r="E49" s="62"/>
      <c r="F49" s="62"/>
      <c r="G49" s="62"/>
      <c r="H49" s="62"/>
    </row>
    <row r="50" spans="1:21" ht="43.5" x14ac:dyDescent="0.35">
      <c r="A50" s="197" t="s">
        <v>29</v>
      </c>
      <c r="B50" s="202">
        <v>45473</v>
      </c>
      <c r="C50" s="148">
        <v>45838</v>
      </c>
      <c r="D50" s="203">
        <v>45474</v>
      </c>
      <c r="E50" s="203">
        <v>45505</v>
      </c>
      <c r="F50" s="203">
        <v>45536</v>
      </c>
      <c r="G50" s="203">
        <v>45566</v>
      </c>
      <c r="H50" s="203">
        <v>45597</v>
      </c>
      <c r="I50" s="203">
        <v>45627</v>
      </c>
      <c r="J50" s="203">
        <v>45658</v>
      </c>
      <c r="K50" s="203">
        <v>45689</v>
      </c>
      <c r="L50" s="203">
        <v>45717</v>
      </c>
      <c r="M50" s="203">
        <v>45748</v>
      </c>
      <c r="N50" s="203">
        <v>45778</v>
      </c>
      <c r="O50" s="203">
        <v>45809</v>
      </c>
      <c r="P50" s="203">
        <v>45839</v>
      </c>
      <c r="Q50" s="200" t="s">
        <v>86</v>
      </c>
    </row>
    <row r="51" spans="1:21" x14ac:dyDescent="0.35">
      <c r="A51" s="65" t="s">
        <v>43</v>
      </c>
      <c r="B51" s="66">
        <v>7180</v>
      </c>
      <c r="C51" s="66">
        <v>8366</v>
      </c>
      <c r="D51" s="67">
        <v>7305</v>
      </c>
      <c r="E51" s="67">
        <v>7641</v>
      </c>
      <c r="F51" s="67">
        <v>7666</v>
      </c>
      <c r="G51" s="67">
        <v>7762</v>
      </c>
      <c r="H51" s="67">
        <v>7769</v>
      </c>
      <c r="I51" s="67">
        <v>7985</v>
      </c>
      <c r="J51" s="67">
        <v>8156</v>
      </c>
      <c r="K51" s="67">
        <v>8200</v>
      </c>
      <c r="L51" s="67">
        <v>8174</v>
      </c>
      <c r="M51" s="67">
        <v>8138</v>
      </c>
      <c r="N51" s="67">
        <v>8202</v>
      </c>
      <c r="O51" s="67">
        <v>8366</v>
      </c>
      <c r="P51" s="67">
        <v>8300</v>
      </c>
      <c r="Q51" s="68">
        <f>(P51-O51)/O51</f>
        <v>-7.889074826679417E-3</v>
      </c>
    </row>
    <row r="52" spans="1:21" x14ac:dyDescent="0.35">
      <c r="A52" s="35" t="s">
        <v>44</v>
      </c>
      <c r="B52" s="60">
        <v>76583</v>
      </c>
      <c r="C52" s="60">
        <v>83072</v>
      </c>
      <c r="D52" s="36">
        <v>78479</v>
      </c>
      <c r="E52" s="36">
        <v>79840</v>
      </c>
      <c r="F52" s="36">
        <v>80549</v>
      </c>
      <c r="G52" s="36">
        <v>82920</v>
      </c>
      <c r="H52" s="36">
        <v>84202</v>
      </c>
      <c r="I52" s="36">
        <v>85817</v>
      </c>
      <c r="J52" s="36">
        <v>86315</v>
      </c>
      <c r="K52" s="36">
        <v>87013</v>
      </c>
      <c r="L52" s="36">
        <v>87354</v>
      </c>
      <c r="M52" s="36">
        <v>86826</v>
      </c>
      <c r="N52" s="36">
        <v>84120</v>
      </c>
      <c r="O52" s="36">
        <v>83072</v>
      </c>
      <c r="P52" s="36">
        <v>82767</v>
      </c>
      <c r="Q52" s="68">
        <f t="shared" ref="Q52:Q56" si="13">(P52-O52)/O52</f>
        <v>-3.6715138674884439E-3</v>
      </c>
    </row>
    <row r="53" spans="1:21" x14ac:dyDescent="0.35">
      <c r="A53" s="35" t="s">
        <v>45</v>
      </c>
      <c r="B53" s="60">
        <v>2703</v>
      </c>
      <c r="C53" s="60">
        <v>2510</v>
      </c>
      <c r="D53" s="36">
        <v>2655</v>
      </c>
      <c r="E53" s="36">
        <v>2758</v>
      </c>
      <c r="F53" s="36">
        <v>2848</v>
      </c>
      <c r="G53" s="36">
        <v>2787</v>
      </c>
      <c r="H53" s="36">
        <v>2824</v>
      </c>
      <c r="I53" s="36">
        <v>2684</v>
      </c>
      <c r="J53" s="36">
        <v>2524</v>
      </c>
      <c r="K53" s="36">
        <v>2531</v>
      </c>
      <c r="L53" s="36">
        <v>2407</v>
      </c>
      <c r="M53" s="36">
        <v>2435</v>
      </c>
      <c r="N53" s="36">
        <v>2398</v>
      </c>
      <c r="O53" s="36">
        <v>2510</v>
      </c>
      <c r="P53" s="36">
        <v>2573</v>
      </c>
      <c r="Q53" s="68">
        <f t="shared" si="13"/>
        <v>2.5099601593625499E-2</v>
      </c>
    </row>
    <row r="54" spans="1:21" x14ac:dyDescent="0.35">
      <c r="A54" s="35" t="s">
        <v>46</v>
      </c>
      <c r="B54" s="60">
        <v>22420</v>
      </c>
      <c r="C54" s="60">
        <v>26979</v>
      </c>
      <c r="D54" s="36">
        <v>23326</v>
      </c>
      <c r="E54" s="36">
        <v>24052</v>
      </c>
      <c r="F54" s="36">
        <v>24577</v>
      </c>
      <c r="G54" s="36">
        <v>25160</v>
      </c>
      <c r="H54" s="36">
        <v>25509</v>
      </c>
      <c r="I54" s="36">
        <v>26234</v>
      </c>
      <c r="J54" s="36">
        <v>27133</v>
      </c>
      <c r="K54" s="36">
        <v>27739</v>
      </c>
      <c r="L54" s="36">
        <v>28130</v>
      </c>
      <c r="M54" s="36">
        <v>28097</v>
      </c>
      <c r="N54" s="36">
        <v>27476</v>
      </c>
      <c r="O54" s="36">
        <v>26979</v>
      </c>
      <c r="P54" s="36">
        <v>26542</v>
      </c>
      <c r="Q54" s="68">
        <f t="shared" si="13"/>
        <v>-1.619778346121057E-2</v>
      </c>
    </row>
    <row r="55" spans="1:21" ht="15" customHeight="1" x14ac:dyDescent="0.35">
      <c r="A55" s="35" t="s">
        <v>47</v>
      </c>
      <c r="B55" s="60">
        <v>87810</v>
      </c>
      <c r="C55" s="60">
        <v>87317</v>
      </c>
      <c r="D55" s="36">
        <v>88099</v>
      </c>
      <c r="E55" s="36">
        <v>89470</v>
      </c>
      <c r="F55" s="36">
        <v>90068</v>
      </c>
      <c r="G55" s="36">
        <v>90543</v>
      </c>
      <c r="H55" s="36">
        <v>91364</v>
      </c>
      <c r="I55" s="36">
        <v>92223</v>
      </c>
      <c r="J55" s="36">
        <v>92646</v>
      </c>
      <c r="K55" s="36">
        <v>92640</v>
      </c>
      <c r="L55" s="36">
        <v>92672</v>
      </c>
      <c r="M55" s="36">
        <v>92257</v>
      </c>
      <c r="N55" s="36">
        <v>88789</v>
      </c>
      <c r="O55" s="36">
        <v>87317</v>
      </c>
      <c r="P55" s="36">
        <v>86232</v>
      </c>
      <c r="Q55" s="68">
        <f t="shared" si="13"/>
        <v>-1.2425988066470446E-2</v>
      </c>
    </row>
    <row r="56" spans="1:21" x14ac:dyDescent="0.35">
      <c r="A56" s="183" t="s">
        <v>203</v>
      </c>
      <c r="B56" s="185">
        <f t="shared" ref="B56" si="14">SUM(B51:B55)</f>
        <v>196696</v>
      </c>
      <c r="C56" s="185">
        <f t="shared" ref="C56" si="15">SUM(C51:C55)</f>
        <v>208244</v>
      </c>
      <c r="D56" s="185">
        <f t="shared" ref="D56:N56" si="16">SUM(D51:D55)</f>
        <v>199864</v>
      </c>
      <c r="E56" s="185">
        <f t="shared" si="16"/>
        <v>203761</v>
      </c>
      <c r="F56" s="185">
        <f t="shared" si="16"/>
        <v>205708</v>
      </c>
      <c r="G56" s="185">
        <f t="shared" si="16"/>
        <v>209172</v>
      </c>
      <c r="H56" s="185">
        <f t="shared" si="16"/>
        <v>211668</v>
      </c>
      <c r="I56" s="185">
        <f t="shared" si="16"/>
        <v>214943</v>
      </c>
      <c r="J56" s="185">
        <f t="shared" si="16"/>
        <v>216774</v>
      </c>
      <c r="K56" s="185">
        <f t="shared" si="16"/>
        <v>218123</v>
      </c>
      <c r="L56" s="185">
        <f t="shared" si="16"/>
        <v>218737</v>
      </c>
      <c r="M56" s="185">
        <f t="shared" si="16"/>
        <v>217753</v>
      </c>
      <c r="N56" s="185">
        <f t="shared" si="16"/>
        <v>210985</v>
      </c>
      <c r="O56" s="185">
        <f t="shared" ref="O56:P56" si="17">SUM(O51:O55)</f>
        <v>208244</v>
      </c>
      <c r="P56" s="185">
        <f t="shared" si="17"/>
        <v>206414</v>
      </c>
      <c r="Q56" s="204">
        <f t="shared" si="13"/>
        <v>-8.7877681950020176E-3</v>
      </c>
    </row>
    <row r="59" spans="1:21" ht="29" x14ac:dyDescent="0.35">
      <c r="A59" s="197" t="s">
        <v>204</v>
      </c>
      <c r="B59" s="198" t="s">
        <v>205</v>
      </c>
      <c r="C59" s="198" t="s">
        <v>38</v>
      </c>
      <c r="D59" s="169">
        <v>45474</v>
      </c>
      <c r="E59" s="169">
        <v>45505</v>
      </c>
      <c r="F59" s="169">
        <v>45536</v>
      </c>
      <c r="G59" s="169">
        <v>45566</v>
      </c>
      <c r="H59" s="169">
        <v>45597</v>
      </c>
      <c r="I59" s="169">
        <v>45627</v>
      </c>
      <c r="J59" s="169">
        <v>45658</v>
      </c>
      <c r="K59" s="169">
        <v>45689</v>
      </c>
      <c r="L59" s="169">
        <v>45717</v>
      </c>
      <c r="M59" s="169">
        <v>45748</v>
      </c>
      <c r="N59" s="169">
        <v>45778</v>
      </c>
      <c r="O59" s="169">
        <v>45809</v>
      </c>
      <c r="P59" s="169">
        <v>45839</v>
      </c>
      <c r="Q59" s="199" t="s">
        <v>200</v>
      </c>
      <c r="R59" s="200" t="s">
        <v>139</v>
      </c>
    </row>
    <row r="60" spans="1:21" x14ac:dyDescent="0.35">
      <c r="A60" s="35" t="s">
        <v>206</v>
      </c>
      <c r="B60" s="69">
        <v>29909</v>
      </c>
      <c r="C60" s="69">
        <v>38190</v>
      </c>
      <c r="D60" s="36">
        <v>2515</v>
      </c>
      <c r="E60" s="36">
        <v>2549</v>
      </c>
      <c r="F60" s="36">
        <v>2676</v>
      </c>
      <c r="G60" s="36">
        <v>3262</v>
      </c>
      <c r="H60" s="36">
        <v>3037</v>
      </c>
      <c r="I60" s="36">
        <v>1897</v>
      </c>
      <c r="J60" s="36">
        <v>2406</v>
      </c>
      <c r="K60" s="36">
        <v>3125</v>
      </c>
      <c r="L60" s="36">
        <v>3909</v>
      </c>
      <c r="M60" s="36">
        <v>3066</v>
      </c>
      <c r="N60" s="36">
        <v>5460</v>
      </c>
      <c r="O60" s="36">
        <v>4288</v>
      </c>
      <c r="P60" s="36">
        <v>4495</v>
      </c>
      <c r="Q60" s="69">
        <v>4495</v>
      </c>
      <c r="R60" s="69">
        <v>2515</v>
      </c>
      <c r="U60" s="123"/>
    </row>
    <row r="61" spans="1:21" x14ac:dyDescent="0.35">
      <c r="A61" s="35" t="s">
        <v>44</v>
      </c>
      <c r="B61" s="69">
        <v>115364</v>
      </c>
      <c r="C61" s="69">
        <v>137559</v>
      </c>
      <c r="D61" s="36">
        <v>11674</v>
      </c>
      <c r="E61" s="36">
        <v>12594</v>
      </c>
      <c r="F61" s="36">
        <v>11698</v>
      </c>
      <c r="G61" s="36">
        <v>11543</v>
      </c>
      <c r="H61" s="36">
        <v>10442</v>
      </c>
      <c r="I61" s="36">
        <v>7505</v>
      </c>
      <c r="J61" s="36">
        <v>9903</v>
      </c>
      <c r="K61" s="36">
        <v>11628</v>
      </c>
      <c r="L61" s="36">
        <v>12614</v>
      </c>
      <c r="M61" s="36">
        <v>10272</v>
      </c>
      <c r="N61" s="36">
        <v>14590</v>
      </c>
      <c r="O61" s="36">
        <v>13096</v>
      </c>
      <c r="P61" s="36">
        <v>15332</v>
      </c>
      <c r="Q61" s="69">
        <v>15332</v>
      </c>
      <c r="R61" s="69">
        <v>11674</v>
      </c>
      <c r="U61" s="123"/>
    </row>
    <row r="62" spans="1:21" x14ac:dyDescent="0.35">
      <c r="A62" s="35" t="s">
        <v>45</v>
      </c>
      <c r="B62" s="69">
        <v>19241</v>
      </c>
      <c r="C62" s="69">
        <v>24226</v>
      </c>
      <c r="D62" s="36">
        <v>1342</v>
      </c>
      <c r="E62" s="36">
        <v>1447</v>
      </c>
      <c r="F62" s="36">
        <v>1571</v>
      </c>
      <c r="G62" s="36">
        <v>2088</v>
      </c>
      <c r="H62" s="36">
        <v>1884</v>
      </c>
      <c r="I62" s="36">
        <v>1197</v>
      </c>
      <c r="J62" s="36">
        <v>1599</v>
      </c>
      <c r="K62" s="36">
        <v>2046</v>
      </c>
      <c r="L62" s="36">
        <v>2402</v>
      </c>
      <c r="M62" s="36">
        <v>1952</v>
      </c>
      <c r="N62" s="36">
        <v>3642</v>
      </c>
      <c r="O62" s="36">
        <v>3056</v>
      </c>
      <c r="P62" s="36">
        <v>3212</v>
      </c>
      <c r="Q62" s="69">
        <v>3212</v>
      </c>
      <c r="R62" s="69">
        <v>1342</v>
      </c>
      <c r="U62" s="123"/>
    </row>
    <row r="63" spans="1:21" x14ac:dyDescent="0.35">
      <c r="A63" s="183" t="s">
        <v>207</v>
      </c>
      <c r="B63" s="185">
        <f t="shared" ref="B63:C63" si="18">SUM(B60:B62)</f>
        <v>164514</v>
      </c>
      <c r="C63" s="185">
        <f t="shared" si="18"/>
        <v>199975</v>
      </c>
      <c r="D63" s="185">
        <v>15531</v>
      </c>
      <c r="E63" s="185">
        <v>16590</v>
      </c>
      <c r="F63" s="185">
        <v>15945</v>
      </c>
      <c r="G63" s="185">
        <v>16893</v>
      </c>
      <c r="H63" s="185">
        <v>15363</v>
      </c>
      <c r="I63" s="185">
        <v>10599</v>
      </c>
      <c r="J63" s="185">
        <v>13908</v>
      </c>
      <c r="K63" s="185">
        <v>16799</v>
      </c>
      <c r="L63" s="185">
        <v>18925</v>
      </c>
      <c r="M63" s="185">
        <v>15290</v>
      </c>
      <c r="N63" s="185">
        <v>23692</v>
      </c>
      <c r="O63" s="185">
        <v>20440</v>
      </c>
      <c r="P63" s="185">
        <v>23039</v>
      </c>
      <c r="Q63" s="205">
        <v>23039</v>
      </c>
      <c r="R63" s="205">
        <v>15531</v>
      </c>
      <c r="U63" s="123"/>
    </row>
    <row r="64" spans="1:21" x14ac:dyDescent="0.35">
      <c r="A64" s="270" t="s">
        <v>208</v>
      </c>
      <c r="B64" s="270"/>
      <c r="C64" s="270"/>
      <c r="D64" s="270"/>
      <c r="E64" s="270"/>
      <c r="F64" s="270"/>
      <c r="G64" s="270"/>
      <c r="H64" s="270"/>
      <c r="I64" s="270"/>
      <c r="J64" s="270"/>
      <c r="K64" s="270"/>
      <c r="L64" s="270"/>
      <c r="M64" s="270"/>
      <c r="N64" s="270"/>
      <c r="O64" s="270"/>
      <c r="P64" s="270"/>
      <c r="Q64" s="270"/>
      <c r="R64" s="270"/>
    </row>
    <row r="70" spans="1:1" x14ac:dyDescent="0.35">
      <c r="A70" s="70" t="s">
        <v>6</v>
      </c>
    </row>
    <row r="71" spans="1:1" x14ac:dyDescent="0.35">
      <c r="A71" s="71"/>
    </row>
    <row r="73" spans="1:1" x14ac:dyDescent="0.35">
      <c r="A73" s="4" t="s">
        <v>6</v>
      </c>
    </row>
  </sheetData>
  <sheetProtection algorithmName="SHA-512" hashValue="V9ZR8sa+zolKmuRLwITjNDyjYsHydQe0/K3pOOBJ6Cs4ydjXmtsVFtZJUk6M7vm8HlWehv4OhL51Lw9HQ+N7lQ==" saltValue="Seh93FO2kWz/r66xm19X1g==" spinCount="100000" sheet="1" objects="1" scenarios="1" selectLockedCells="1"/>
  <mergeCells count="1">
    <mergeCell ref="A64:R64"/>
  </mergeCells>
  <hyperlinks>
    <hyperlink ref="A14" location="Conditions!Condition__determined_1" display="Conditions Determined" xr:uid="{00000000-0004-0000-0500-000000000000}"/>
    <hyperlink ref="A10" location="Incoming_Conditions" display="Incoming Conditions - Net Conditions Received" xr:uid="{00000000-0004-0000-0500-000001000000}"/>
    <hyperlink ref="A12" location="Conditions!Conditions_being_processed_by_an" display="Conditions Being Processed" xr:uid="{00000000-0004-0000-0500-000002000000}"/>
    <hyperlink ref="A11" location="Conditions!Conditions_unallocated" display="Conditions Unallocated" xr:uid="{00000000-0004-0000-0500-000003000000}"/>
    <hyperlink ref="A13" location="Conditions!Conditions_On_hand" display="Conditions On Hand" xr:uid="{00000000-0004-0000-0500-000004000000}"/>
  </hyperlinks>
  <pageMargins left="0.7" right="0.7" top="0.75" bottom="0.75" header="0.3" footer="0.3"/>
  <pageSetup paperSize="9" scale="4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V44"/>
  <sheetViews>
    <sheetView showGridLines="0" zoomScale="90" zoomScaleNormal="90" workbookViewId="0">
      <selection activeCell="A8" sqref="A8"/>
    </sheetView>
  </sheetViews>
  <sheetFormatPr defaultColWidth="9" defaultRowHeight="14.5" x14ac:dyDescent="0.35"/>
  <cols>
    <col min="1" max="1" width="35.81640625" style="4" customWidth="1"/>
    <col min="2" max="4" width="10.7265625" style="4" customWidth="1"/>
    <col min="5" max="17" width="9" style="4" customWidth="1"/>
    <col min="18" max="18" width="12" style="4" customWidth="1"/>
    <col min="19" max="16384" width="9" style="4"/>
  </cols>
  <sheetData>
    <row r="1" spans="1:19" s="2" customFormat="1" x14ac:dyDescent="0.35">
      <c r="A1" s="1"/>
      <c r="B1" s="1"/>
      <c r="C1" s="1"/>
      <c r="D1" s="1"/>
      <c r="E1" s="1"/>
      <c r="F1" s="1"/>
      <c r="G1" s="1"/>
      <c r="H1" s="1"/>
      <c r="I1" s="1"/>
      <c r="J1" s="1"/>
      <c r="K1" s="1"/>
      <c r="L1" s="1"/>
      <c r="M1" s="1"/>
      <c r="N1" s="1"/>
      <c r="O1" s="1"/>
      <c r="P1" s="1"/>
      <c r="Q1" s="1"/>
      <c r="R1" s="1"/>
    </row>
    <row r="2" spans="1:19" s="2" customFormat="1" x14ac:dyDescent="0.35">
      <c r="A2" s="1"/>
      <c r="B2" s="1"/>
      <c r="C2" s="1"/>
      <c r="D2" s="1"/>
      <c r="E2" s="1"/>
      <c r="F2" s="1"/>
      <c r="G2" s="1"/>
      <c r="H2" s="1"/>
      <c r="I2" s="1"/>
      <c r="J2" s="1"/>
      <c r="K2" s="1"/>
      <c r="L2" s="1"/>
      <c r="M2" s="1"/>
      <c r="N2" s="1"/>
      <c r="O2" s="1"/>
      <c r="P2" s="1"/>
      <c r="Q2" s="1"/>
      <c r="R2" s="1"/>
    </row>
    <row r="3" spans="1:19" s="2" customFormat="1" x14ac:dyDescent="0.35">
      <c r="A3" s="1"/>
      <c r="B3" s="1"/>
      <c r="C3" s="1"/>
      <c r="D3" s="1"/>
      <c r="E3" s="1"/>
      <c r="F3" s="1"/>
      <c r="G3" s="1"/>
      <c r="H3" s="1"/>
      <c r="I3" s="1"/>
      <c r="J3" s="1"/>
      <c r="K3" s="1"/>
      <c r="L3" s="1"/>
      <c r="M3" s="1"/>
      <c r="N3" s="1"/>
      <c r="O3" s="1"/>
      <c r="P3" s="1"/>
      <c r="Q3" s="1"/>
      <c r="R3" s="1"/>
    </row>
    <row r="4" spans="1:19" s="2" customFormat="1" x14ac:dyDescent="0.35">
      <c r="A4" s="1"/>
      <c r="B4" s="1"/>
      <c r="C4" s="1"/>
      <c r="D4" s="1"/>
      <c r="E4" s="1"/>
      <c r="F4" s="1"/>
      <c r="G4" s="1"/>
      <c r="H4" s="1"/>
      <c r="I4" s="1"/>
      <c r="J4" s="1"/>
      <c r="K4" s="1"/>
      <c r="L4" s="1"/>
      <c r="M4" s="1"/>
      <c r="N4" s="1"/>
      <c r="O4" s="1"/>
      <c r="P4" s="1"/>
      <c r="Q4" s="1"/>
      <c r="R4" s="1"/>
    </row>
    <row r="5" spans="1:19" s="2" customFormat="1" x14ac:dyDescent="0.35">
      <c r="A5" s="1"/>
      <c r="B5" s="1"/>
      <c r="C5" s="1"/>
      <c r="D5" s="1"/>
      <c r="E5" s="1"/>
      <c r="F5" s="1"/>
      <c r="G5" s="1"/>
      <c r="H5" s="1"/>
      <c r="I5" s="1"/>
      <c r="J5" s="1"/>
      <c r="K5" s="1"/>
      <c r="L5" s="1"/>
      <c r="M5" s="1"/>
      <c r="N5" s="1"/>
      <c r="O5" s="1"/>
      <c r="P5" s="1"/>
      <c r="Q5" s="1"/>
      <c r="R5" s="1"/>
    </row>
    <row r="6" spans="1:19" s="2" customFormat="1" x14ac:dyDescent="0.35">
      <c r="A6" s="3"/>
      <c r="B6" s="3"/>
      <c r="C6" s="3"/>
      <c r="D6" s="3"/>
      <c r="E6" s="3"/>
      <c r="F6" s="3"/>
      <c r="G6" s="3"/>
      <c r="H6" s="3"/>
      <c r="I6" s="3"/>
      <c r="J6" s="3"/>
      <c r="K6" s="3"/>
      <c r="L6" s="3"/>
      <c r="M6" s="1"/>
      <c r="N6" s="1"/>
      <c r="O6" s="1"/>
      <c r="P6" s="1"/>
      <c r="Q6" s="1"/>
      <c r="R6" s="1"/>
      <c r="S6" s="11"/>
    </row>
    <row r="7" spans="1:19" s="2" customFormat="1" x14ac:dyDescent="0.35">
      <c r="A7" s="3"/>
      <c r="B7" s="3"/>
      <c r="C7" s="3"/>
      <c r="D7" s="3"/>
      <c r="E7" s="3"/>
      <c r="F7" s="3"/>
      <c r="G7" s="3"/>
      <c r="H7" s="3"/>
      <c r="I7" s="3"/>
      <c r="J7" s="3"/>
      <c r="K7" s="3"/>
      <c r="L7" s="3"/>
      <c r="M7" s="1"/>
      <c r="N7" s="1"/>
      <c r="O7" s="1"/>
      <c r="P7" s="1"/>
      <c r="Q7" s="1"/>
      <c r="R7" s="1"/>
      <c r="S7" s="11"/>
    </row>
    <row r="8" spans="1:19" x14ac:dyDescent="0.35">
      <c r="R8" s="134">
        <v>45869</v>
      </c>
    </row>
    <row r="9" spans="1:19" ht="18.5" x14ac:dyDescent="0.45">
      <c r="A9" s="5" t="s">
        <v>31</v>
      </c>
    </row>
    <row r="10" spans="1:19" x14ac:dyDescent="0.35">
      <c r="A10" s="213" t="s">
        <v>33</v>
      </c>
      <c r="E10" s="4" t="s">
        <v>6</v>
      </c>
    </row>
    <row r="11" spans="1:19" x14ac:dyDescent="0.35">
      <c r="A11" s="213" t="s">
        <v>34</v>
      </c>
    </row>
    <row r="12" spans="1:19" x14ac:dyDescent="0.35">
      <c r="A12" s="46"/>
    </row>
    <row r="26" spans="1:22" x14ac:dyDescent="0.35">
      <c r="A26" s="206" t="s">
        <v>33</v>
      </c>
      <c r="B26" s="207" t="s">
        <v>36</v>
      </c>
      <c r="C26" s="207" t="s">
        <v>37</v>
      </c>
      <c r="D26" s="207" t="s">
        <v>137</v>
      </c>
      <c r="E26" s="169">
        <v>45474</v>
      </c>
      <c r="F26" s="169">
        <v>45505</v>
      </c>
      <c r="G26" s="169">
        <v>45536</v>
      </c>
      <c r="H26" s="169">
        <v>45566</v>
      </c>
      <c r="I26" s="169">
        <v>45597</v>
      </c>
      <c r="J26" s="169">
        <v>45627</v>
      </c>
      <c r="K26" s="169">
        <v>45658</v>
      </c>
      <c r="L26" s="169">
        <v>45689</v>
      </c>
      <c r="M26" s="169">
        <v>45717</v>
      </c>
      <c r="N26" s="169">
        <v>45748</v>
      </c>
      <c r="O26" s="169">
        <v>45778</v>
      </c>
      <c r="P26" s="169">
        <v>45809</v>
      </c>
      <c r="Q26" s="169">
        <v>45839</v>
      </c>
      <c r="R26" s="208" t="s">
        <v>209</v>
      </c>
    </row>
    <row r="27" spans="1:22" x14ac:dyDescent="0.35">
      <c r="A27" s="47" t="s">
        <v>43</v>
      </c>
      <c r="B27" s="48">
        <v>0.56799999999999995</v>
      </c>
      <c r="C27" s="48">
        <v>0.629</v>
      </c>
      <c r="D27" s="48">
        <v>0.58499999999999996</v>
      </c>
      <c r="E27" s="49">
        <v>0.61599999999999999</v>
      </c>
      <c r="F27" s="49">
        <v>0.60099999999999998</v>
      </c>
      <c r="G27" s="49">
        <v>0.56399999999999995</v>
      </c>
      <c r="H27" s="49">
        <v>0.55800000000000005</v>
      </c>
      <c r="I27" s="49">
        <v>0.60099999999999998</v>
      </c>
      <c r="J27" s="49">
        <v>0.61799999999999999</v>
      </c>
      <c r="K27" s="49">
        <v>0.56000000000000005</v>
      </c>
      <c r="L27" s="49">
        <v>0.55300000000000005</v>
      </c>
      <c r="M27" s="49">
        <v>0.57699999999999996</v>
      </c>
      <c r="N27" s="49">
        <v>0.58399999999999996</v>
      </c>
      <c r="O27" s="49">
        <v>0.57199999999999995</v>
      </c>
      <c r="P27" s="49">
        <v>0.59499999999999997</v>
      </c>
      <c r="Q27" s="49">
        <v>0.59499999999999997</v>
      </c>
      <c r="R27" s="50">
        <v>0.59499999999999997</v>
      </c>
    </row>
    <row r="28" spans="1:22" x14ac:dyDescent="0.35">
      <c r="A28" s="47" t="s">
        <v>44</v>
      </c>
      <c r="B28" s="48">
        <v>0.82399999999999995</v>
      </c>
      <c r="C28" s="48">
        <v>0.85599999999999998</v>
      </c>
      <c r="D28" s="48">
        <v>0.83099999999999996</v>
      </c>
      <c r="E28" s="49">
        <v>0.83199999999999996</v>
      </c>
      <c r="F28" s="49">
        <v>0.85</v>
      </c>
      <c r="G28" s="49">
        <v>0.83699999999999997</v>
      </c>
      <c r="H28" s="49">
        <v>0.83099999999999996</v>
      </c>
      <c r="I28" s="49">
        <v>0.83899999999999997</v>
      </c>
      <c r="J28" s="49">
        <v>0.88100000000000001</v>
      </c>
      <c r="K28" s="49">
        <v>0.84299999999999997</v>
      </c>
      <c r="L28" s="49">
        <v>0.83299999999999996</v>
      </c>
      <c r="M28" s="49">
        <v>0.82799999999999996</v>
      </c>
      <c r="N28" s="49">
        <v>0.83099999999999996</v>
      </c>
      <c r="O28" s="49">
        <v>0.81699999999999995</v>
      </c>
      <c r="P28" s="49">
        <v>0.79800000000000004</v>
      </c>
      <c r="Q28" s="49">
        <v>0.76700000000000002</v>
      </c>
      <c r="R28" s="50">
        <v>0.76700000000000002</v>
      </c>
    </row>
    <row r="29" spans="1:22" x14ac:dyDescent="0.35">
      <c r="A29" s="47" t="s">
        <v>45</v>
      </c>
      <c r="B29" s="48">
        <v>0.46600000000000003</v>
      </c>
      <c r="C29" s="48">
        <v>0.51200000000000001</v>
      </c>
      <c r="D29" s="48">
        <v>0.42799999999999999</v>
      </c>
      <c r="E29" s="49">
        <v>0.45100000000000001</v>
      </c>
      <c r="F29" s="49">
        <v>0.44800000000000001</v>
      </c>
      <c r="G29" s="49">
        <v>0.39300000000000002</v>
      </c>
      <c r="H29" s="49">
        <v>0.40699999999999997</v>
      </c>
      <c r="I29" s="49">
        <v>0.48599999999999999</v>
      </c>
      <c r="J29" s="49">
        <v>0.48499999999999999</v>
      </c>
      <c r="K29" s="49">
        <v>0.45200000000000001</v>
      </c>
      <c r="L29" s="49">
        <v>0.44400000000000001</v>
      </c>
      <c r="M29" s="49">
        <v>0.436</v>
      </c>
      <c r="N29" s="49">
        <v>0.41599999999999998</v>
      </c>
      <c r="O29" s="49">
        <v>0.38900000000000001</v>
      </c>
      <c r="P29" s="49">
        <v>0.40200000000000002</v>
      </c>
      <c r="Q29" s="49">
        <v>0.46800000000000003</v>
      </c>
      <c r="R29" s="50">
        <v>0.46800000000000003</v>
      </c>
      <c r="V29" s="51"/>
    </row>
    <row r="30" spans="1:22" x14ac:dyDescent="0.35">
      <c r="A30" s="52" t="s">
        <v>210</v>
      </c>
      <c r="B30" s="53">
        <v>0.74</v>
      </c>
      <c r="C30" s="53">
        <v>0.77400000000000002</v>
      </c>
      <c r="D30" s="53">
        <v>0.73499999999999999</v>
      </c>
      <c r="E30" s="54">
        <v>0.76400000000000001</v>
      </c>
      <c r="F30" s="54">
        <v>0.77700000000000002</v>
      </c>
      <c r="G30" s="54">
        <v>0.748</v>
      </c>
      <c r="H30" s="54">
        <v>0.72599999999999998</v>
      </c>
      <c r="I30" s="54">
        <v>0.748</v>
      </c>
      <c r="J30" s="54">
        <v>0.79</v>
      </c>
      <c r="K30" s="54">
        <v>0.749</v>
      </c>
      <c r="L30" s="54">
        <v>0.73399999999999999</v>
      </c>
      <c r="M30" s="54">
        <v>0.72599999999999998</v>
      </c>
      <c r="N30" s="54">
        <v>0.72899999999999998</v>
      </c>
      <c r="O30" s="54">
        <v>0.69499999999999995</v>
      </c>
      <c r="P30" s="54">
        <v>0.69599999999999995</v>
      </c>
      <c r="Q30" s="54">
        <v>0.69199999999999995</v>
      </c>
      <c r="R30" s="53">
        <v>0.69199999999999995</v>
      </c>
    </row>
    <row r="31" spans="1:22" x14ac:dyDescent="0.35">
      <c r="A31" s="271" t="s">
        <v>211</v>
      </c>
      <c r="B31" s="271"/>
      <c r="C31" s="271"/>
      <c r="D31" s="271"/>
      <c r="E31" s="271"/>
      <c r="F31" s="271"/>
      <c r="G31" s="271"/>
      <c r="H31" s="271"/>
      <c r="I31" s="271"/>
      <c r="J31" s="271"/>
      <c r="K31" s="271"/>
      <c r="L31" s="271"/>
      <c r="M31" s="271"/>
      <c r="N31" s="271"/>
      <c r="O31" s="271"/>
      <c r="P31" s="271"/>
      <c r="Q31" s="271"/>
    </row>
    <row r="32" spans="1:22" x14ac:dyDescent="0.35">
      <c r="A32" s="272" t="s">
        <v>212</v>
      </c>
      <c r="B32" s="272"/>
      <c r="C32" s="272"/>
      <c r="D32" s="272"/>
      <c r="E32" s="272"/>
      <c r="F32" s="272"/>
      <c r="G32" s="272"/>
      <c r="H32" s="272"/>
      <c r="I32" s="272"/>
      <c r="J32" s="272"/>
      <c r="K32" s="272"/>
      <c r="L32" s="272"/>
      <c r="M32" s="272"/>
      <c r="N32" s="272"/>
      <c r="O32" s="272"/>
      <c r="P32" s="272"/>
      <c r="Q32" s="272"/>
    </row>
    <row r="33" spans="1:21" x14ac:dyDescent="0.35">
      <c r="A33" s="272" t="s">
        <v>213</v>
      </c>
      <c r="B33" s="272"/>
      <c r="C33" s="272"/>
      <c r="D33" s="272"/>
      <c r="E33" s="272"/>
      <c r="F33" s="272"/>
      <c r="G33" s="272"/>
      <c r="H33" s="272"/>
      <c r="I33" s="272"/>
      <c r="J33" s="272"/>
      <c r="K33" s="272"/>
      <c r="L33" s="272"/>
      <c r="M33" s="272"/>
      <c r="N33" s="272"/>
      <c r="O33" s="272"/>
      <c r="P33" s="272"/>
      <c r="Q33" s="272"/>
    </row>
    <row r="34" spans="1:21" x14ac:dyDescent="0.35">
      <c r="A34" s="272" t="s">
        <v>214</v>
      </c>
      <c r="B34" s="272"/>
      <c r="C34" s="272"/>
      <c r="D34" s="272"/>
      <c r="E34" s="272"/>
      <c r="F34" s="272"/>
      <c r="G34" s="272"/>
      <c r="H34" s="272"/>
      <c r="I34" s="272"/>
      <c r="J34" s="272"/>
      <c r="K34" s="272"/>
      <c r="L34" s="272"/>
      <c r="M34" s="272"/>
      <c r="N34" s="272"/>
      <c r="O34" s="272"/>
      <c r="P34" s="272"/>
      <c r="Q34" s="272"/>
    </row>
    <row r="35" spans="1:21" x14ac:dyDescent="0.35">
      <c r="A35" s="273"/>
      <c r="B35" s="262"/>
      <c r="C35" s="262"/>
      <c r="D35" s="262"/>
      <c r="E35" s="262"/>
      <c r="F35" s="262"/>
      <c r="G35" s="262"/>
      <c r="H35" s="262"/>
      <c r="I35" s="262"/>
      <c r="J35" s="262"/>
      <c r="K35" s="262"/>
      <c r="L35" s="262"/>
      <c r="M35" s="262"/>
      <c r="N35" s="262"/>
      <c r="O35" s="262"/>
      <c r="P35" s="262"/>
      <c r="Q35" s="262"/>
    </row>
    <row r="36" spans="1:21" x14ac:dyDescent="0.35">
      <c r="A36" s="56"/>
      <c r="B36" s="56"/>
      <c r="C36" s="56"/>
      <c r="D36" s="56"/>
      <c r="E36" s="56"/>
      <c r="F36" s="56"/>
      <c r="G36" s="56"/>
      <c r="H36" s="56"/>
      <c r="I36" s="56"/>
      <c r="J36" s="56"/>
      <c r="K36" s="56"/>
      <c r="L36" s="56"/>
      <c r="M36" s="56"/>
      <c r="N36" s="56"/>
    </row>
    <row r="37" spans="1:21" x14ac:dyDescent="0.35">
      <c r="A37" s="209" t="s">
        <v>34</v>
      </c>
      <c r="B37" s="207" t="s">
        <v>36</v>
      </c>
      <c r="C37" s="207" t="s">
        <v>37</v>
      </c>
      <c r="D37" s="207" t="s">
        <v>137</v>
      </c>
      <c r="E37" s="169">
        <v>45474</v>
      </c>
      <c r="F37" s="169">
        <v>45505</v>
      </c>
      <c r="G37" s="169">
        <v>45536</v>
      </c>
      <c r="H37" s="169">
        <v>45566</v>
      </c>
      <c r="I37" s="169">
        <v>45597</v>
      </c>
      <c r="J37" s="169">
        <v>45627</v>
      </c>
      <c r="K37" s="169">
        <v>45658</v>
      </c>
      <c r="L37" s="169">
        <v>45689</v>
      </c>
      <c r="M37" s="169">
        <v>45717</v>
      </c>
      <c r="N37" s="169">
        <v>45748</v>
      </c>
      <c r="O37" s="169">
        <v>45778</v>
      </c>
      <c r="P37" s="169">
        <v>45809</v>
      </c>
      <c r="Q37" s="169">
        <v>45839</v>
      </c>
      <c r="R37" s="208" t="s">
        <v>209</v>
      </c>
    </row>
    <row r="38" spans="1:21" x14ac:dyDescent="0.35">
      <c r="A38" s="35" t="s">
        <v>48</v>
      </c>
      <c r="B38" s="50">
        <v>0.68799999999999994</v>
      </c>
      <c r="C38" s="50">
        <v>0.622</v>
      </c>
      <c r="D38" s="50">
        <v>0.61599999999999999</v>
      </c>
      <c r="E38" s="49">
        <v>0.60399999999999998</v>
      </c>
      <c r="F38" s="49">
        <v>0.69599999999999995</v>
      </c>
      <c r="G38" s="49">
        <v>0.61899999999999999</v>
      </c>
      <c r="H38" s="49">
        <v>0.65900000000000003</v>
      </c>
      <c r="I38" s="49">
        <v>0.66900000000000004</v>
      </c>
      <c r="J38" s="49">
        <v>0.66100000000000003</v>
      </c>
      <c r="K38" s="49">
        <v>0.622</v>
      </c>
      <c r="L38" s="49">
        <v>0.624</v>
      </c>
      <c r="M38" s="49">
        <v>0.68</v>
      </c>
      <c r="N38" s="49">
        <v>0.60299999999999998</v>
      </c>
      <c r="O38" s="49">
        <v>0.53700000000000003</v>
      </c>
      <c r="P38" s="49">
        <v>0.56799999999999995</v>
      </c>
      <c r="Q38" s="49">
        <v>0.60599999999999998</v>
      </c>
      <c r="R38" s="57">
        <v>0.60599999999999998</v>
      </c>
    </row>
    <row r="39" spans="1:21" x14ac:dyDescent="0.35">
      <c r="A39" s="35" t="s">
        <v>50</v>
      </c>
      <c r="B39" s="50">
        <v>0.874</v>
      </c>
      <c r="C39" s="50">
        <v>0.879</v>
      </c>
      <c r="D39" s="50">
        <v>0.89400000000000002</v>
      </c>
      <c r="E39" s="49">
        <v>0.88100000000000001</v>
      </c>
      <c r="F39" s="49">
        <v>0.89800000000000002</v>
      </c>
      <c r="G39" s="49">
        <v>0.90500000000000003</v>
      </c>
      <c r="H39" s="49">
        <v>0.88</v>
      </c>
      <c r="I39" s="49">
        <v>0.89700000000000002</v>
      </c>
      <c r="J39" s="49">
        <v>0.92200000000000004</v>
      </c>
      <c r="K39" s="49">
        <v>0.878</v>
      </c>
      <c r="L39" s="49">
        <v>0.90900000000000003</v>
      </c>
      <c r="M39" s="49">
        <v>0.89700000000000002</v>
      </c>
      <c r="N39" s="49">
        <v>0.89400000000000002</v>
      </c>
      <c r="O39" s="49">
        <v>0.88500000000000001</v>
      </c>
      <c r="P39" s="49">
        <v>0.89</v>
      </c>
      <c r="Q39" s="49">
        <v>0.89500000000000002</v>
      </c>
      <c r="R39" s="57">
        <v>0.89500000000000002</v>
      </c>
    </row>
    <row r="40" spans="1:21" x14ac:dyDescent="0.35">
      <c r="A40" s="35" t="s">
        <v>51</v>
      </c>
      <c r="B40" s="50">
        <v>0.44700000000000001</v>
      </c>
      <c r="C40" s="50">
        <v>0.40600000000000003</v>
      </c>
      <c r="D40" s="50">
        <v>0.46600000000000003</v>
      </c>
      <c r="E40" s="49">
        <v>0.41</v>
      </c>
      <c r="F40" s="49">
        <v>0.47099999999999997</v>
      </c>
      <c r="G40" s="49">
        <v>0.52300000000000002</v>
      </c>
      <c r="H40" s="49">
        <v>0.41599999999999998</v>
      </c>
      <c r="I40" s="49">
        <v>0.45600000000000002</v>
      </c>
      <c r="J40" s="49">
        <v>0.64600000000000002</v>
      </c>
      <c r="K40" s="49">
        <v>0.45600000000000002</v>
      </c>
      <c r="L40" s="49">
        <v>0.39</v>
      </c>
      <c r="M40" s="49">
        <v>0.39</v>
      </c>
      <c r="N40" s="49">
        <v>0.497</v>
      </c>
      <c r="O40" s="49">
        <v>0.48299999999999998</v>
      </c>
      <c r="P40" s="49">
        <v>0.497</v>
      </c>
      <c r="Q40" s="49">
        <v>0.47699999999999998</v>
      </c>
      <c r="R40" s="57">
        <v>0.47699999999999998</v>
      </c>
    </row>
    <row r="41" spans="1:21" x14ac:dyDescent="0.35">
      <c r="A41" s="35" t="s">
        <v>160</v>
      </c>
      <c r="B41" s="50">
        <v>0.96699999999999997</v>
      </c>
      <c r="C41" s="50">
        <v>0.96099999999999997</v>
      </c>
      <c r="D41" s="50">
        <v>0.93100000000000005</v>
      </c>
      <c r="E41" s="49">
        <v>0.97799999999999998</v>
      </c>
      <c r="F41" s="49">
        <v>0.97599999999999998</v>
      </c>
      <c r="G41" s="49">
        <v>0.95099999999999996</v>
      </c>
      <c r="H41" s="49">
        <v>0.95399999999999996</v>
      </c>
      <c r="I41" s="49">
        <v>0.93400000000000005</v>
      </c>
      <c r="J41" s="49">
        <v>0.97899999999999998</v>
      </c>
      <c r="K41" s="49">
        <v>0.88100000000000001</v>
      </c>
      <c r="L41" s="49">
        <v>0.92500000000000004</v>
      </c>
      <c r="M41" s="49">
        <v>0.95</v>
      </c>
      <c r="N41" s="49">
        <v>0.93899999999999995</v>
      </c>
      <c r="O41" s="49">
        <v>0.873</v>
      </c>
      <c r="P41" s="49">
        <v>0.78900000000000003</v>
      </c>
      <c r="Q41" s="49">
        <v>0.89300000000000002</v>
      </c>
      <c r="R41" s="57">
        <v>0.89300000000000002</v>
      </c>
    </row>
    <row r="42" spans="1:21" x14ac:dyDescent="0.35">
      <c r="A42" s="35" t="s">
        <v>161</v>
      </c>
      <c r="B42" s="50">
        <v>0.94599999999999995</v>
      </c>
      <c r="C42" s="50">
        <v>0.93400000000000005</v>
      </c>
      <c r="D42" s="50">
        <v>0.88900000000000001</v>
      </c>
      <c r="E42" s="49">
        <v>0.94199999999999995</v>
      </c>
      <c r="F42" s="49">
        <v>0.82799999999999996</v>
      </c>
      <c r="G42" s="49">
        <v>0.94599999999999995</v>
      </c>
      <c r="H42" s="49">
        <v>0.875</v>
      </c>
      <c r="I42" s="49">
        <v>0.92100000000000004</v>
      </c>
      <c r="J42" s="49">
        <v>0.94899999999999995</v>
      </c>
      <c r="K42" s="49">
        <v>0.77800000000000002</v>
      </c>
      <c r="L42" s="49">
        <v>0.82899999999999996</v>
      </c>
      <c r="M42" s="49">
        <v>0.93</v>
      </c>
      <c r="N42" s="49">
        <v>0.94899999999999995</v>
      </c>
      <c r="O42" s="49">
        <v>0.86599999999999999</v>
      </c>
      <c r="P42" s="49">
        <v>0.75800000000000001</v>
      </c>
      <c r="Q42" s="49">
        <v>0.83</v>
      </c>
      <c r="R42" s="57">
        <v>0.83</v>
      </c>
    </row>
    <row r="43" spans="1:21" x14ac:dyDescent="0.35">
      <c r="A43" s="35" t="s">
        <v>54</v>
      </c>
      <c r="B43" s="50">
        <v>0.63400000000000001</v>
      </c>
      <c r="C43" s="50">
        <v>0.64300000000000002</v>
      </c>
      <c r="D43" s="50">
        <v>0.63300000000000001</v>
      </c>
      <c r="E43" s="49">
        <v>0.63</v>
      </c>
      <c r="F43" s="49">
        <v>0.56499999999999995</v>
      </c>
      <c r="G43" s="49">
        <v>0.64100000000000001</v>
      </c>
      <c r="H43" s="49">
        <v>0.627</v>
      </c>
      <c r="I43" s="49">
        <v>0.70699999999999996</v>
      </c>
      <c r="J43" s="49">
        <v>0.84799999999999998</v>
      </c>
      <c r="K43" s="49">
        <v>0.48299999999999998</v>
      </c>
      <c r="L43" s="49">
        <v>0.42199999999999999</v>
      </c>
      <c r="M43" s="49">
        <v>0.63200000000000001</v>
      </c>
      <c r="N43" s="49">
        <v>0.85199999999999998</v>
      </c>
      <c r="O43" s="49">
        <v>0.62</v>
      </c>
      <c r="P43" s="49">
        <v>0.65500000000000003</v>
      </c>
      <c r="Q43" s="49">
        <v>0.72099999999999997</v>
      </c>
      <c r="R43" s="57">
        <v>0.72099999999999997</v>
      </c>
      <c r="U43" s="51"/>
    </row>
    <row r="44" spans="1:21" x14ac:dyDescent="0.35">
      <c r="A44" s="55"/>
      <c r="B44" s="56"/>
      <c r="C44" s="56"/>
      <c r="D44" s="56"/>
      <c r="E44" s="56"/>
      <c r="F44" s="56"/>
      <c r="G44" s="56"/>
      <c r="H44" s="56"/>
      <c r="K44" s="56"/>
      <c r="L44" s="56"/>
      <c r="M44" s="56"/>
    </row>
  </sheetData>
  <sheetProtection algorithmName="SHA-512" hashValue="Ue4M6lSOmftHcmbeFBfELGe3t0ngx783NqIhiEuLYuean8gQXEsUcFFhZJTyVzk83C7c5sOHqaGIYtIxhzDEcQ==" saltValue="oCRA8/hHqwKegPfvfVV8og==" spinCount="100000" sheet="1" objects="1" scenarios="1" selectLockedCells="1"/>
  <mergeCells count="5">
    <mergeCell ref="A31:Q31"/>
    <mergeCell ref="A32:Q32"/>
    <mergeCell ref="A33:Q33"/>
    <mergeCell ref="A34:Q34"/>
    <mergeCell ref="A35:Q35"/>
  </mergeCells>
  <hyperlinks>
    <hyperlink ref="A10" location="'Acceptance Rates '!Condition_Acceptance_Rates" display="Condition Acceptance Rates" xr:uid="{00000000-0004-0000-0600-000000000000}"/>
    <hyperlink ref="A11" location="Claim_Acceptance_Rates" display="Claim Acceptance Rates" xr:uid="{00000000-0004-0000-0600-000001000000}"/>
  </hyperlinks>
  <pageMargins left="0.7" right="0.7" top="0.75" bottom="0.75" header="0.3" footer="0.3"/>
  <pageSetup paperSize="9" scale="6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9"/>
  <sheetViews>
    <sheetView zoomScale="90" zoomScaleNormal="90" workbookViewId="0">
      <selection activeCell="N2" sqref="N2:N4"/>
    </sheetView>
  </sheetViews>
  <sheetFormatPr defaultColWidth="9" defaultRowHeight="14.5" x14ac:dyDescent="0.35"/>
  <cols>
    <col min="1" max="1" width="26.7265625" style="4" bestFit="1" customWidth="1"/>
    <col min="2" max="2" width="9.26953125" style="4" customWidth="1"/>
    <col min="3" max="16384" width="9" style="4"/>
  </cols>
  <sheetData>
    <row r="1" spans="1:14" x14ac:dyDescent="0.35">
      <c r="A1" s="33" t="s">
        <v>30</v>
      </c>
      <c r="B1" s="34">
        <v>45474</v>
      </c>
      <c r="C1" s="34">
        <v>45505</v>
      </c>
      <c r="D1" s="34">
        <v>45536</v>
      </c>
      <c r="E1" s="34">
        <v>45566</v>
      </c>
      <c r="F1" s="34">
        <v>45597</v>
      </c>
      <c r="G1" s="34">
        <v>45627</v>
      </c>
      <c r="H1" s="34">
        <v>45658</v>
      </c>
      <c r="I1" s="34">
        <v>45689</v>
      </c>
      <c r="J1" s="34">
        <v>45717</v>
      </c>
      <c r="K1" s="34">
        <v>45748</v>
      </c>
      <c r="L1" s="34">
        <v>45778</v>
      </c>
      <c r="M1" s="34">
        <v>45809</v>
      </c>
      <c r="N1" s="34">
        <v>45839</v>
      </c>
    </row>
    <row r="2" spans="1:14" x14ac:dyDescent="0.35">
      <c r="A2" s="35" t="s">
        <v>206</v>
      </c>
      <c r="B2" s="36">
        <v>2515</v>
      </c>
      <c r="C2" s="36">
        <v>2549</v>
      </c>
      <c r="D2" s="36">
        <v>2676</v>
      </c>
      <c r="E2" s="36">
        <v>3262</v>
      </c>
      <c r="F2" s="36">
        <v>3037</v>
      </c>
      <c r="G2" s="36">
        <v>1897</v>
      </c>
      <c r="H2" s="36">
        <v>2406</v>
      </c>
      <c r="I2" s="36">
        <v>3125</v>
      </c>
      <c r="J2" s="36">
        <v>3909</v>
      </c>
      <c r="K2" s="36">
        <v>3066</v>
      </c>
      <c r="L2" s="36">
        <v>5460</v>
      </c>
      <c r="M2" s="36">
        <v>4288</v>
      </c>
      <c r="N2" s="36">
        <v>4495</v>
      </c>
    </row>
    <row r="3" spans="1:14" x14ac:dyDescent="0.35">
      <c r="A3" s="35" t="s">
        <v>44</v>
      </c>
      <c r="B3" s="36">
        <v>11674</v>
      </c>
      <c r="C3" s="36">
        <v>12594</v>
      </c>
      <c r="D3" s="36">
        <v>11698</v>
      </c>
      <c r="E3" s="36">
        <v>11543</v>
      </c>
      <c r="F3" s="36">
        <v>10442</v>
      </c>
      <c r="G3" s="36">
        <v>7505</v>
      </c>
      <c r="H3" s="36">
        <v>9903</v>
      </c>
      <c r="I3" s="36">
        <v>11628</v>
      </c>
      <c r="J3" s="36">
        <v>12614</v>
      </c>
      <c r="K3" s="36">
        <v>10272</v>
      </c>
      <c r="L3" s="36">
        <v>14590</v>
      </c>
      <c r="M3" s="36">
        <v>13096</v>
      </c>
      <c r="N3" s="36">
        <v>15332</v>
      </c>
    </row>
    <row r="4" spans="1:14" x14ac:dyDescent="0.35">
      <c r="A4" s="35" t="s">
        <v>45</v>
      </c>
      <c r="B4" s="36">
        <v>1342</v>
      </c>
      <c r="C4" s="36">
        <v>1447</v>
      </c>
      <c r="D4" s="36">
        <v>1571</v>
      </c>
      <c r="E4" s="36">
        <v>2088</v>
      </c>
      <c r="F4" s="36">
        <v>1884</v>
      </c>
      <c r="G4" s="36">
        <v>1197</v>
      </c>
      <c r="H4" s="36">
        <v>1599</v>
      </c>
      <c r="I4" s="36">
        <v>2046</v>
      </c>
      <c r="J4" s="36">
        <v>2402</v>
      </c>
      <c r="K4" s="36">
        <v>1952</v>
      </c>
      <c r="L4" s="36">
        <v>3642</v>
      </c>
      <c r="M4" s="36">
        <v>3056</v>
      </c>
      <c r="N4" s="36">
        <v>3212</v>
      </c>
    </row>
    <row r="8" spans="1:14" x14ac:dyDescent="0.35">
      <c r="A8" s="33" t="s">
        <v>20</v>
      </c>
      <c r="B8" s="34">
        <v>45474</v>
      </c>
      <c r="C8" s="34">
        <v>45505</v>
      </c>
      <c r="D8" s="34">
        <v>45536</v>
      </c>
      <c r="E8" s="34">
        <v>45566</v>
      </c>
      <c r="F8" s="34">
        <v>45597</v>
      </c>
      <c r="G8" s="34">
        <v>45627</v>
      </c>
      <c r="H8" s="34">
        <v>45658</v>
      </c>
      <c r="I8" s="34">
        <v>45689</v>
      </c>
      <c r="J8" s="34">
        <v>45717</v>
      </c>
      <c r="K8" s="34">
        <v>45748</v>
      </c>
      <c r="L8" s="34">
        <v>45778</v>
      </c>
      <c r="M8" s="34">
        <v>45809</v>
      </c>
      <c r="N8" s="34">
        <v>45839</v>
      </c>
    </row>
    <row r="9" spans="1:14" x14ac:dyDescent="0.35">
      <c r="A9" s="37" t="s">
        <v>58</v>
      </c>
      <c r="B9" s="36">
        <v>101</v>
      </c>
      <c r="C9" s="36">
        <v>85</v>
      </c>
      <c r="D9" s="36">
        <v>83</v>
      </c>
      <c r="E9" s="36">
        <v>75</v>
      </c>
      <c r="F9" s="36">
        <v>68</v>
      </c>
      <c r="G9" s="36">
        <v>60</v>
      </c>
      <c r="H9" s="36">
        <v>58</v>
      </c>
      <c r="I9" s="36">
        <v>67</v>
      </c>
      <c r="J9" s="36">
        <v>67</v>
      </c>
      <c r="K9" s="36">
        <v>61</v>
      </c>
      <c r="L9" s="36">
        <v>79</v>
      </c>
      <c r="M9" s="36">
        <v>59</v>
      </c>
      <c r="N9" s="36">
        <v>36</v>
      </c>
    </row>
    <row r="10" spans="1:14" x14ac:dyDescent="0.35">
      <c r="A10" s="37" t="s">
        <v>154</v>
      </c>
      <c r="B10" s="36">
        <v>80</v>
      </c>
      <c r="C10" s="36">
        <v>78</v>
      </c>
      <c r="D10" s="36">
        <v>79</v>
      </c>
      <c r="E10" s="36">
        <v>64</v>
      </c>
      <c r="F10" s="36">
        <v>66</v>
      </c>
      <c r="G10" s="36">
        <v>62</v>
      </c>
      <c r="H10" s="36">
        <v>69</v>
      </c>
      <c r="I10" s="36">
        <v>64</v>
      </c>
      <c r="J10" s="36">
        <v>63</v>
      </c>
      <c r="K10" s="36">
        <v>60</v>
      </c>
      <c r="L10" s="36">
        <v>69</v>
      </c>
      <c r="M10" s="36">
        <v>64</v>
      </c>
      <c r="N10" s="36">
        <v>67</v>
      </c>
    </row>
    <row r="11" spans="1:14" x14ac:dyDescent="0.35">
      <c r="A11" s="37" t="s">
        <v>155</v>
      </c>
      <c r="B11" s="36">
        <v>7</v>
      </c>
      <c r="C11" s="36">
        <v>8</v>
      </c>
      <c r="D11" s="36">
        <v>9</v>
      </c>
      <c r="E11" s="36">
        <v>11</v>
      </c>
      <c r="F11" s="36">
        <v>9</v>
      </c>
      <c r="G11" s="36">
        <v>10</v>
      </c>
      <c r="H11" s="36">
        <v>9</v>
      </c>
      <c r="I11" s="36">
        <v>10</v>
      </c>
      <c r="J11" s="36">
        <v>11</v>
      </c>
      <c r="K11" s="36">
        <v>16</v>
      </c>
      <c r="L11" s="36">
        <v>14</v>
      </c>
      <c r="M11" s="36">
        <v>17</v>
      </c>
      <c r="N11" s="36">
        <v>12</v>
      </c>
    </row>
    <row r="15" spans="1:14" x14ac:dyDescent="0.35">
      <c r="A15" s="33" t="s">
        <v>10</v>
      </c>
      <c r="B15" s="34">
        <v>45474</v>
      </c>
      <c r="C15" s="34">
        <v>45505</v>
      </c>
      <c r="D15" s="34">
        <v>45536</v>
      </c>
      <c r="E15" s="34">
        <v>45566</v>
      </c>
      <c r="F15" s="34">
        <v>45597</v>
      </c>
      <c r="G15" s="34">
        <v>45627</v>
      </c>
      <c r="H15" s="34">
        <v>45658</v>
      </c>
      <c r="I15" s="34">
        <v>45689</v>
      </c>
      <c r="J15" s="34">
        <v>45717</v>
      </c>
      <c r="K15" s="34">
        <v>45748</v>
      </c>
      <c r="L15" s="34">
        <v>45778</v>
      </c>
      <c r="M15" s="34">
        <v>45809</v>
      </c>
      <c r="N15" s="34">
        <v>45839</v>
      </c>
    </row>
    <row r="16" spans="1:14" x14ac:dyDescent="0.35">
      <c r="A16" s="37" t="s">
        <v>90</v>
      </c>
      <c r="B16" s="36">
        <v>43893</v>
      </c>
      <c r="C16" s="36">
        <v>43290</v>
      </c>
      <c r="D16" s="36">
        <v>42649</v>
      </c>
      <c r="E16" s="36">
        <v>44191</v>
      </c>
      <c r="F16" s="36">
        <v>45043</v>
      </c>
      <c r="G16" s="36">
        <v>46076</v>
      </c>
      <c r="H16" s="36">
        <v>46394</v>
      </c>
      <c r="I16" s="36">
        <v>46011</v>
      </c>
      <c r="J16" s="36">
        <v>46590</v>
      </c>
      <c r="K16" s="36">
        <v>46640</v>
      </c>
      <c r="L16" s="36">
        <v>45317</v>
      </c>
      <c r="M16" s="36">
        <v>46336</v>
      </c>
      <c r="N16" s="36">
        <v>45821</v>
      </c>
    </row>
    <row r="17" spans="1:14" x14ac:dyDescent="0.35">
      <c r="A17" s="37" t="s">
        <v>93</v>
      </c>
      <c r="B17" s="36">
        <v>26589</v>
      </c>
      <c r="C17" s="36">
        <v>26261</v>
      </c>
      <c r="D17" s="36">
        <v>26299</v>
      </c>
      <c r="E17" s="36">
        <v>27867</v>
      </c>
      <c r="F17" s="36">
        <v>28696</v>
      </c>
      <c r="G17" s="36">
        <v>28654</v>
      </c>
      <c r="H17" s="36">
        <v>27734</v>
      </c>
      <c r="I17" s="36">
        <v>26453</v>
      </c>
      <c r="J17" s="36">
        <v>25262</v>
      </c>
      <c r="K17" s="36">
        <v>24549</v>
      </c>
      <c r="L17" s="36">
        <v>23226</v>
      </c>
      <c r="M17" s="36">
        <v>21667</v>
      </c>
      <c r="N17" s="36">
        <v>20681</v>
      </c>
    </row>
    <row r="19" spans="1:14" x14ac:dyDescent="0.35">
      <c r="A19" s="133" t="s">
        <v>3</v>
      </c>
      <c r="B19" s="132">
        <v>45474</v>
      </c>
      <c r="C19" s="132">
        <v>45505</v>
      </c>
      <c r="D19" s="132">
        <v>45536</v>
      </c>
      <c r="E19" s="132">
        <v>45566</v>
      </c>
      <c r="F19" s="132">
        <v>45597</v>
      </c>
      <c r="G19" s="132">
        <v>45627</v>
      </c>
      <c r="H19" s="132">
        <v>45658</v>
      </c>
      <c r="I19" s="132">
        <v>45689</v>
      </c>
      <c r="J19" s="132">
        <v>45717</v>
      </c>
      <c r="K19" s="132">
        <v>45748</v>
      </c>
      <c r="L19" s="132">
        <v>45778</v>
      </c>
      <c r="M19" s="34">
        <v>45809</v>
      </c>
      <c r="N19" s="34">
        <v>45839</v>
      </c>
    </row>
    <row r="20" spans="1:14" x14ac:dyDescent="0.35">
      <c r="A20" s="37" t="s">
        <v>58</v>
      </c>
      <c r="B20" s="36">
        <v>956</v>
      </c>
      <c r="C20" s="36">
        <v>1903</v>
      </c>
      <c r="D20" s="36">
        <v>2808</v>
      </c>
      <c r="E20" s="36">
        <v>1985</v>
      </c>
      <c r="F20" s="36">
        <v>1662</v>
      </c>
      <c r="G20" s="36">
        <v>830</v>
      </c>
      <c r="H20" s="36">
        <v>529</v>
      </c>
      <c r="I20" s="36">
        <v>829</v>
      </c>
      <c r="J20" s="36">
        <v>285</v>
      </c>
      <c r="K20" s="36">
        <v>389</v>
      </c>
      <c r="L20" s="36">
        <v>985</v>
      </c>
      <c r="M20" s="36">
        <v>250</v>
      </c>
      <c r="N20" s="36">
        <v>957</v>
      </c>
    </row>
    <row r="21" spans="1:14" x14ac:dyDescent="0.35">
      <c r="A21" s="37" t="s">
        <v>154</v>
      </c>
      <c r="B21" s="36">
        <v>5215</v>
      </c>
      <c r="C21" s="36">
        <v>6184</v>
      </c>
      <c r="D21" s="36">
        <v>6470</v>
      </c>
      <c r="E21" s="36">
        <v>4999</v>
      </c>
      <c r="F21" s="36">
        <v>4318</v>
      </c>
      <c r="G21" s="36">
        <v>4557</v>
      </c>
      <c r="H21" s="36">
        <v>5311</v>
      </c>
      <c r="I21" s="36">
        <v>6792</v>
      </c>
      <c r="J21" s="36">
        <v>8225</v>
      </c>
      <c r="K21" s="36">
        <v>8919</v>
      </c>
      <c r="L21" s="36">
        <v>11301</v>
      </c>
      <c r="M21" s="36">
        <v>13063</v>
      </c>
      <c r="N21" s="36">
        <v>15041</v>
      </c>
    </row>
    <row r="22" spans="1:14" x14ac:dyDescent="0.35">
      <c r="A22" s="37" t="s">
        <v>155</v>
      </c>
      <c r="B22" s="36">
        <v>145</v>
      </c>
      <c r="C22" s="36">
        <v>158</v>
      </c>
      <c r="D22" s="36">
        <v>95</v>
      </c>
      <c r="E22" s="36">
        <v>98</v>
      </c>
      <c r="F22" s="36">
        <v>168</v>
      </c>
      <c r="G22" s="36">
        <v>154</v>
      </c>
      <c r="H22" s="36">
        <v>216</v>
      </c>
      <c r="I22" s="36">
        <v>163</v>
      </c>
      <c r="J22" s="36">
        <v>196</v>
      </c>
      <c r="K22" s="36">
        <v>98</v>
      </c>
      <c r="L22" s="36">
        <v>61</v>
      </c>
      <c r="M22" s="36">
        <v>37</v>
      </c>
      <c r="N22" s="36">
        <v>38</v>
      </c>
    </row>
    <row r="47" spans="1:8" ht="45.5" x14ac:dyDescent="0.35">
      <c r="A47" s="39" t="s">
        <v>148</v>
      </c>
      <c r="B47" s="274" t="s">
        <v>215</v>
      </c>
      <c r="C47" s="275"/>
      <c r="D47" s="275"/>
      <c r="E47" s="275"/>
      <c r="F47" s="275"/>
      <c r="G47" s="275"/>
      <c r="H47" s="276"/>
    </row>
    <row r="48" spans="1:8" x14ac:dyDescent="0.35">
      <c r="A48" s="40" t="s">
        <v>216</v>
      </c>
      <c r="B48" s="41" t="s">
        <v>61</v>
      </c>
      <c r="C48" s="41" t="s">
        <v>62</v>
      </c>
      <c r="D48" s="41" t="s">
        <v>63</v>
      </c>
      <c r="E48" s="41" t="s">
        <v>64</v>
      </c>
      <c r="F48" s="41" t="s">
        <v>65</v>
      </c>
      <c r="G48" s="41" t="s">
        <v>66</v>
      </c>
      <c r="H48" s="42" t="s">
        <v>67</v>
      </c>
    </row>
    <row r="49" spans="1:8" x14ac:dyDescent="0.35">
      <c r="A49" s="43" t="s">
        <v>110</v>
      </c>
      <c r="B49" s="44">
        <v>82</v>
      </c>
      <c r="C49" s="44">
        <v>79</v>
      </c>
      <c r="D49" s="44">
        <v>85</v>
      </c>
      <c r="E49" s="44">
        <v>78</v>
      </c>
      <c r="F49" s="44">
        <v>133</v>
      </c>
      <c r="G49" s="44">
        <v>202</v>
      </c>
      <c r="H49" s="44">
        <v>529</v>
      </c>
    </row>
    <row r="50" spans="1:8" x14ac:dyDescent="0.35">
      <c r="A50" s="43" t="s">
        <v>111</v>
      </c>
      <c r="B50" s="44">
        <v>619</v>
      </c>
      <c r="C50" s="44">
        <v>587</v>
      </c>
      <c r="D50" s="44">
        <v>584</v>
      </c>
      <c r="E50" s="44">
        <v>348</v>
      </c>
      <c r="F50" s="44">
        <v>345</v>
      </c>
      <c r="G50" s="44">
        <v>272</v>
      </c>
      <c r="H50" s="44">
        <v>416</v>
      </c>
    </row>
    <row r="68" spans="1:4" ht="43.5" x14ac:dyDescent="0.35">
      <c r="A68" s="214" t="s">
        <v>36</v>
      </c>
      <c r="B68" s="4" t="s">
        <v>37</v>
      </c>
      <c r="C68" s="4" t="s">
        <v>137</v>
      </c>
      <c r="D68" s="32" t="s">
        <v>217</v>
      </c>
    </row>
    <row r="69" spans="1:4" x14ac:dyDescent="0.35">
      <c r="A69" s="123">
        <v>72201</v>
      </c>
      <c r="B69" s="123">
        <v>89530</v>
      </c>
      <c r="C69" s="123">
        <v>101157</v>
      </c>
      <c r="D69" s="123">
        <v>10144</v>
      </c>
    </row>
  </sheetData>
  <mergeCells count="1">
    <mergeCell ref="B47:H4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8BE5ED99E4A44DB074EE03A5A88F3F" ma:contentTypeVersion="4" ma:contentTypeDescription="Create a new document." ma:contentTypeScope="" ma:versionID="194dda87dabc1994efc9520518c64d86">
  <xsd:schema xmlns:xsd="http://www.w3.org/2001/XMLSchema" xmlns:xs="http://www.w3.org/2001/XMLSchema" xmlns:p="http://schemas.microsoft.com/office/2006/metadata/properties" xmlns:ns2="dfe3cae2-d275-45a2-908a-4e8e6922ba57" targetNamespace="http://schemas.microsoft.com/office/2006/metadata/properties" ma:root="true" ma:fieldsID="85eff494cd8da0aea9f86b1b5417b5fb" ns2:_="">
    <xsd:import namespace="dfe3cae2-d275-45a2-908a-4e8e6922ba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3cae2-d275-45a2-908a-4e8e6922ba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487EEE-7932-4F3E-AAF3-08577A1263C8}">
  <ds:schemaRefs>
    <ds:schemaRef ds:uri="http://schemas.microsoft.com/sharepoint/v3/contenttype/forms"/>
  </ds:schemaRefs>
</ds:datastoreItem>
</file>

<file path=customXml/itemProps2.xml><?xml version="1.0" encoding="utf-8"?>
<ds:datastoreItem xmlns:ds="http://schemas.openxmlformats.org/officeDocument/2006/customXml" ds:itemID="{0005C256-8C4E-4807-9ED7-9A186E6A2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3cae2-d275-45a2-908a-4e8e6922ba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5CF18A-C657-44F9-904E-F02A57E2EE2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31</vt:i4>
      </vt:variant>
    </vt:vector>
  </HeadingPairs>
  <TitlesOfParts>
    <vt:vector size="40" baseType="lpstr">
      <vt:lpstr>Index</vt:lpstr>
      <vt:lpstr>Claims Received</vt:lpstr>
      <vt:lpstr>Unallocated Claims</vt:lpstr>
      <vt:lpstr>Claims Being Processed</vt:lpstr>
      <vt:lpstr>Determinations</vt:lpstr>
      <vt:lpstr>Time Taken to Process</vt:lpstr>
      <vt:lpstr>Conditions</vt:lpstr>
      <vt:lpstr>Acceptance Rates </vt:lpstr>
      <vt:lpstr>graph data</vt:lpstr>
      <vt:lpstr>'Claims Being Processed'!Age_distribution_of_all_claims_on_hand​</vt:lpstr>
      <vt:lpstr>'Claims Being Processed'!Age_distribution_of_Claims_being_processed​</vt:lpstr>
      <vt:lpstr>'Unallocated Claims'!Age_distribution_of_claims_unallocated​__Calendar_days</vt:lpstr>
      <vt:lpstr>Determinations!Age_distribution_of_Determinations_2</vt:lpstr>
      <vt:lpstr>'Unallocated Claims'!Age_distribution_of_unallocated_claims</vt:lpstr>
      <vt:lpstr>Claim_Acceptance_Rates</vt:lpstr>
      <vt:lpstr>'Acceptance Rates '!Claim_Acceptance_rates_and_Lodgement_Channel</vt:lpstr>
      <vt:lpstr>Claims_being_Processed​</vt:lpstr>
      <vt:lpstr>'Claims Being Processed'!Claims_on_hand​_1</vt:lpstr>
      <vt:lpstr>'Unallocated Claims'!Claims_unallocated</vt:lpstr>
      <vt:lpstr>'Unallocated Claims'!Claims_unallocated_FYTD</vt:lpstr>
      <vt:lpstr>Conditions!Condition__determined_1</vt:lpstr>
      <vt:lpstr>'Acceptance Rates '!Condition_Acceptance_Rates</vt:lpstr>
      <vt:lpstr>Conditions!Conditions_being_processed_by_an</vt:lpstr>
      <vt:lpstr>Conditions!Conditions_On_hand</vt:lpstr>
      <vt:lpstr>Conditions!Conditions_unallocated</vt:lpstr>
      <vt:lpstr>Determinations!Determinations___Claims​</vt:lpstr>
      <vt:lpstr>Incoming_Claims</vt:lpstr>
      <vt:lpstr>Incoming_claims_FYTD_2023_2024</vt:lpstr>
      <vt:lpstr>Conditions!Incoming_condidtions_claimed</vt:lpstr>
      <vt:lpstr>Incoming_Conditions</vt:lpstr>
      <vt:lpstr>Conditions!Incoming_Conditions_Claimed</vt:lpstr>
      <vt:lpstr>'Time Taken to Process'!Time_taken_to_allocate</vt:lpstr>
      <vt:lpstr>Time_taken_to_process_conditions</vt:lpstr>
      <vt:lpstr>'Time Taken to Process'!Time_taken_to_register</vt:lpstr>
      <vt:lpstr>'Time Taken to Process'!Time_to_taken_to_investigate_and_determine</vt:lpstr>
      <vt:lpstr>Time_with_a_DVA_officer</vt:lpstr>
      <vt:lpstr>'Time Taken to Process'!Total_Time_taken_to_Process</vt:lpstr>
      <vt:lpstr>'Time Taken to Process'!Total_time_to_process___Conditions</vt:lpstr>
      <vt:lpstr>'Unallocated Claims'!Unallocated_claims</vt:lpstr>
      <vt:lpstr>'Unallocated Claims'!Unallocated_claims_FYTD</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Thompson, Dayna</dc:creator>
  <cp:keywords/>
  <dc:description/>
  <cp:lastModifiedBy>Thurbon, Teresa</cp:lastModifiedBy>
  <cp:revision/>
  <dcterms:created xsi:type="dcterms:W3CDTF">2022-05-18T00:31:39Z</dcterms:created>
  <dcterms:modified xsi:type="dcterms:W3CDTF">2025-08-14T03:52:07Z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0x010100378BE5ED99E4A44DB074EE03A5A88F3F</vt:lpwstr>
  </property>
</Properties>
</file>